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_doc\public_html\teach\econprin\2015-1\"/>
    </mc:Choice>
  </mc:AlternateContent>
  <bookViews>
    <workbookView xWindow="0" yWindow="0" windowWidth="38400" windowHeight="16440"/>
  </bookViews>
  <sheets>
    <sheet name="Sheet1" sheetId="1" r:id="rId1"/>
    <sheet name="SP최종" sheetId="2" r:id="rId2"/>
    <sheet name="SP평가세부기준" sheetId="3" r:id="rId3"/>
  </sheets>
  <definedNames>
    <definedName name="_xlnm._FilterDatabase" localSheetId="0" hidden="1">Sheet1!$B$1:$BB$84</definedName>
    <definedName name="_xlnm._FilterDatabase" localSheetId="1" hidden="1">SP최종!$A$2:$I$83</definedName>
    <definedName name="_xlnm._FilterDatabase" localSheetId="2" hidden="1">SP평가세부기준!$A$2:$O$2</definedName>
  </definedNames>
  <calcPr calcId="152511"/>
</workbook>
</file>

<file path=xl/calcChain.xml><?xml version="1.0" encoding="utf-8"?>
<calcChain xmlns="http://schemas.openxmlformats.org/spreadsheetml/2006/main">
  <c r="AS84" i="1" l="1"/>
  <c r="AS83" i="1"/>
  <c r="N76" i="3"/>
  <c r="N30" i="3"/>
  <c r="AP3" i="1" l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9" i="1"/>
  <c r="AT19" i="1" s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2" i="1"/>
  <c r="F4" i="2" l="1"/>
  <c r="F5" i="2"/>
  <c r="F6" i="2"/>
  <c r="F7" i="2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9" i="2"/>
  <c r="F32" i="2"/>
  <c r="F33" i="2"/>
  <c r="F34" i="2"/>
  <c r="F36" i="2"/>
  <c r="F37" i="2"/>
  <c r="F38" i="2"/>
  <c r="F39" i="2"/>
  <c r="F40" i="2"/>
  <c r="F41" i="2"/>
  <c r="F46" i="2"/>
  <c r="F48" i="2"/>
  <c r="F50" i="2"/>
  <c r="F51" i="2"/>
  <c r="F52" i="2"/>
  <c r="F53" i="2"/>
  <c r="F54" i="2"/>
  <c r="F55" i="2"/>
  <c r="F56" i="2"/>
  <c r="F57" i="2"/>
  <c r="F60" i="2"/>
  <c r="F62" i="2"/>
  <c r="F63" i="2"/>
  <c r="F65" i="2"/>
  <c r="F66" i="2"/>
  <c r="F67" i="2"/>
  <c r="F69" i="2"/>
  <c r="F71" i="2"/>
  <c r="F72" i="2"/>
  <c r="F74" i="2"/>
  <c r="F75" i="2"/>
  <c r="F77" i="2"/>
  <c r="F78" i="2"/>
  <c r="F80" i="2"/>
  <c r="F82" i="2"/>
  <c r="A51" i="3" l="1"/>
  <c r="G3" i="2" l="1"/>
  <c r="I3" i="2" s="1"/>
  <c r="AQ2" i="1" s="1"/>
  <c r="N5" i="3"/>
  <c r="N6" i="3"/>
  <c r="N7" i="3"/>
  <c r="N8" i="3"/>
  <c r="N9" i="3"/>
  <c r="N10" i="3"/>
  <c r="N11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1" i="3"/>
  <c r="N32" i="3"/>
  <c r="N33" i="3"/>
  <c r="N34" i="3"/>
  <c r="N36" i="3"/>
  <c r="N37" i="3"/>
  <c r="N38" i="3"/>
  <c r="N39" i="3"/>
  <c r="N40" i="3"/>
  <c r="N41" i="3"/>
  <c r="N42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7" i="3"/>
  <c r="N78" i="3"/>
  <c r="N79" i="3"/>
  <c r="N80" i="3"/>
  <c r="N81" i="3"/>
  <c r="N82" i="3"/>
  <c r="N4" i="3"/>
  <c r="A40" i="3"/>
  <c r="A41" i="3"/>
  <c r="A42" i="3"/>
  <c r="A43" i="3"/>
  <c r="A44" i="3"/>
  <c r="A45" i="3"/>
  <c r="A46" i="3"/>
  <c r="A47" i="3"/>
  <c r="A48" i="3"/>
  <c r="A49" i="3"/>
  <c r="A50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3" i="3"/>
  <c r="BB2" i="1" l="1"/>
  <c r="AT2" i="1"/>
  <c r="G45" i="2"/>
  <c r="I45" i="2" s="1"/>
  <c r="AQ44" i="1" s="1"/>
  <c r="G25" i="2"/>
  <c r="I25" i="2" s="1"/>
  <c r="AQ24" i="1" s="1"/>
  <c r="G64" i="2"/>
  <c r="I64" i="2" s="1"/>
  <c r="AQ63" i="1" s="1"/>
  <c r="G12" i="2"/>
  <c r="I12" i="2" s="1"/>
  <c r="AQ11" i="1" s="1"/>
  <c r="G79" i="2"/>
  <c r="I79" i="2" s="1"/>
  <c r="AQ78" i="1" s="1"/>
  <c r="G7" i="2"/>
  <c r="G11" i="2"/>
  <c r="G44" i="2"/>
  <c r="I44" i="2" s="1"/>
  <c r="AQ43" i="1" s="1"/>
  <c r="G28" i="2"/>
  <c r="I28" i="2" s="1"/>
  <c r="AQ27" i="1" s="1"/>
  <c r="G81" i="2"/>
  <c r="I81" i="2" s="1"/>
  <c r="AQ80" i="1" s="1"/>
  <c r="G73" i="2"/>
  <c r="I73" i="2" s="1"/>
  <c r="AQ72" i="1" s="1"/>
  <c r="G61" i="2"/>
  <c r="I61" i="2" s="1"/>
  <c r="AQ60" i="1" s="1"/>
  <c r="G49" i="2"/>
  <c r="I49" i="2" s="1"/>
  <c r="AQ48" i="1" s="1"/>
  <c r="G82" i="2"/>
  <c r="G70" i="2"/>
  <c r="I70" i="2" s="1"/>
  <c r="AQ69" i="1" s="1"/>
  <c r="G43" i="2"/>
  <c r="I43" i="2" s="1"/>
  <c r="AQ42" i="1" s="1"/>
  <c r="G27" i="2"/>
  <c r="I27" i="2" s="1"/>
  <c r="AQ26" i="1" s="1"/>
  <c r="G42" i="2"/>
  <c r="I42" i="2" s="1"/>
  <c r="AQ41" i="1" s="1"/>
  <c r="G26" i="2"/>
  <c r="I26" i="2" s="1"/>
  <c r="AQ25" i="1" s="1"/>
  <c r="G31" i="2"/>
  <c r="I31" i="2" s="1"/>
  <c r="AQ30" i="1" s="1"/>
  <c r="G55" i="2"/>
  <c r="G68" i="2"/>
  <c r="I68" i="2" s="1"/>
  <c r="AQ67" i="1" s="1"/>
  <c r="G30" i="2"/>
  <c r="I30" i="2" s="1"/>
  <c r="AQ29" i="1" s="1"/>
  <c r="G66" i="2"/>
  <c r="G35" i="2"/>
  <c r="I35" i="2" s="1"/>
  <c r="AQ34" i="1" s="1"/>
  <c r="G47" i="2"/>
  <c r="I47" i="2" s="1"/>
  <c r="AQ46" i="1" s="1"/>
  <c r="G76" i="2"/>
  <c r="I76" i="2" s="1"/>
  <c r="AQ75" i="1" s="1"/>
  <c r="G4" i="2"/>
  <c r="G59" i="2"/>
  <c r="I59" i="2" s="1"/>
  <c r="AQ58" i="1" s="1"/>
  <c r="G58" i="2"/>
  <c r="I58" i="2" s="1"/>
  <c r="AQ57" i="1" s="1"/>
  <c r="G6" i="2"/>
  <c r="G62" i="2"/>
  <c r="G37" i="2"/>
  <c r="I37" i="2" s="1"/>
  <c r="AQ36" i="1" s="1"/>
  <c r="G48" i="2"/>
  <c r="I48" i="2" s="1"/>
  <c r="AQ47" i="1" s="1"/>
  <c r="G8" i="2"/>
  <c r="I8" i="2" s="1"/>
  <c r="AQ7" i="1" s="1"/>
  <c r="G53" i="2"/>
  <c r="G38" i="2"/>
  <c r="G50" i="2"/>
  <c r="I50" i="2" s="1"/>
  <c r="AQ49" i="1" s="1"/>
  <c r="G18" i="2"/>
  <c r="I18" i="2" s="1"/>
  <c r="AQ17" i="1" s="1"/>
  <c r="G9" i="2"/>
  <c r="I9" i="2" s="1"/>
  <c r="AQ8" i="1" s="1"/>
  <c r="G22" i="2"/>
  <c r="I22" i="2" s="1"/>
  <c r="AQ21" i="1" s="1"/>
  <c r="G39" i="2"/>
  <c r="I39" i="2" s="1"/>
  <c r="AQ38" i="1" s="1"/>
  <c r="G5" i="2"/>
  <c r="I5" i="2" s="1"/>
  <c r="AQ4" i="1" s="1"/>
  <c r="G60" i="2"/>
  <c r="I60" i="2" s="1"/>
  <c r="AQ59" i="1" s="1"/>
  <c r="G17" i="2"/>
  <c r="I17" i="2" s="1"/>
  <c r="AQ16" i="1" s="1"/>
  <c r="G29" i="2"/>
  <c r="I29" i="2" s="1"/>
  <c r="AQ28" i="1" s="1"/>
  <c r="G78" i="2"/>
  <c r="I78" i="2" s="1"/>
  <c r="AQ77" i="1" s="1"/>
  <c r="G56" i="2"/>
  <c r="I56" i="2" s="1"/>
  <c r="AQ55" i="1" s="1"/>
  <c r="G20" i="2"/>
  <c r="I20" i="2" s="1"/>
  <c r="BB19" i="1" s="1"/>
  <c r="G72" i="2"/>
  <c r="G75" i="2"/>
  <c r="G52" i="2"/>
  <c r="I52" i="2" s="1"/>
  <c r="AQ51" i="1" s="1"/>
  <c r="G33" i="2"/>
  <c r="I33" i="2" s="1"/>
  <c r="AQ32" i="1" s="1"/>
  <c r="G57" i="2"/>
  <c r="I57" i="2" s="1"/>
  <c r="AQ56" i="1" s="1"/>
  <c r="G16" i="2"/>
  <c r="G41" i="2"/>
  <c r="G74" i="2"/>
  <c r="I74" i="2" s="1"/>
  <c r="AQ73" i="1" s="1"/>
  <c r="G80" i="2"/>
  <c r="I80" i="2" s="1"/>
  <c r="AQ79" i="1" s="1"/>
  <c r="G21" i="2"/>
  <c r="I21" i="2" s="1"/>
  <c r="AQ20" i="1" s="1"/>
  <c r="G54" i="2"/>
  <c r="I54" i="2" s="1"/>
  <c r="AQ53" i="1" s="1"/>
  <c r="G71" i="2"/>
  <c r="I71" i="2" s="1"/>
  <c r="AQ70" i="1" s="1"/>
  <c r="G13" i="2"/>
  <c r="I13" i="2" s="1"/>
  <c r="AQ12" i="1" s="1"/>
  <c r="G77" i="2"/>
  <c r="G10" i="2"/>
  <c r="G67" i="2"/>
  <c r="G19" i="2"/>
  <c r="G34" i="2"/>
  <c r="I34" i="2" s="1"/>
  <c r="AQ33" i="1" s="1"/>
  <c r="G15" i="2"/>
  <c r="I15" i="2" s="1"/>
  <c r="AQ14" i="1" s="1"/>
  <c r="G32" i="2"/>
  <c r="I32" i="2" s="1"/>
  <c r="AQ31" i="1" s="1"/>
  <c r="G36" i="2"/>
  <c r="G69" i="2"/>
  <c r="G63" i="2"/>
  <c r="G65" i="2"/>
  <c r="G46" i="2"/>
  <c r="I46" i="2" s="1"/>
  <c r="AQ45" i="1" s="1"/>
  <c r="G51" i="2"/>
  <c r="I51" i="2" s="1"/>
  <c r="AQ50" i="1" s="1"/>
  <c r="G23" i="2"/>
  <c r="I23" i="2" s="1"/>
  <c r="AQ22" i="1" s="1"/>
  <c r="G40" i="2"/>
  <c r="I40" i="2" s="1"/>
  <c r="AQ39" i="1" s="1"/>
  <c r="G14" i="2"/>
  <c r="I14" i="2" s="1"/>
  <c r="AQ13" i="1" s="1"/>
  <c r="G24" i="2"/>
  <c r="I24" i="2" s="1"/>
  <c r="AQ23" i="1" s="1"/>
  <c r="BB56" i="1" l="1"/>
  <c r="AT56" i="1"/>
  <c r="BB39" i="1"/>
  <c r="AT39" i="1"/>
  <c r="BB31" i="1"/>
  <c r="AT31" i="1"/>
  <c r="BB70" i="1"/>
  <c r="AT70" i="1"/>
  <c r="BB32" i="1"/>
  <c r="AT32" i="1"/>
  <c r="BB58" i="1"/>
  <c r="AT58" i="1"/>
  <c r="BB11" i="1"/>
  <c r="AT11" i="1"/>
  <c r="BB50" i="1"/>
  <c r="AT50" i="1"/>
  <c r="BB33" i="1"/>
  <c r="AT33" i="1"/>
  <c r="BB20" i="1"/>
  <c r="AT20" i="1"/>
  <c r="BB4" i="1"/>
  <c r="AT4" i="1"/>
  <c r="BB7" i="1"/>
  <c r="AT7" i="1"/>
  <c r="BB75" i="1"/>
  <c r="AT75" i="1"/>
  <c r="BB25" i="1"/>
  <c r="AT25" i="1"/>
  <c r="BB72" i="1"/>
  <c r="AT72" i="1"/>
  <c r="BB63" i="1"/>
  <c r="AT63" i="1"/>
  <c r="BB16" i="1"/>
  <c r="AT16" i="1"/>
  <c r="BB48" i="1"/>
  <c r="BB78" i="1"/>
  <c r="AT78" i="1"/>
  <c r="BB22" i="1"/>
  <c r="AT22" i="1"/>
  <c r="BB14" i="1"/>
  <c r="AT14" i="1"/>
  <c r="BB53" i="1"/>
  <c r="AT53" i="1"/>
  <c r="BB51" i="1"/>
  <c r="AT51" i="1"/>
  <c r="BB59" i="1"/>
  <c r="AT59" i="1"/>
  <c r="BB79" i="1"/>
  <c r="AT79" i="1"/>
  <c r="BB47" i="1"/>
  <c r="AT47" i="1"/>
  <c r="BB41" i="1"/>
  <c r="AT41" i="1"/>
  <c r="BB36" i="1"/>
  <c r="BB34" i="1"/>
  <c r="AT34" i="1"/>
  <c r="BB26" i="1"/>
  <c r="AT26" i="1"/>
  <c r="BB27" i="1"/>
  <c r="AT27" i="1"/>
  <c r="BB44" i="1"/>
  <c r="BB12" i="1"/>
  <c r="AT12" i="1"/>
  <c r="BB60" i="1"/>
  <c r="BB38" i="1"/>
  <c r="AT38" i="1"/>
  <c r="BB46" i="1"/>
  <c r="AT46" i="1"/>
  <c r="BB80" i="1"/>
  <c r="AT80" i="1"/>
  <c r="BB24" i="1"/>
  <c r="BB55" i="1"/>
  <c r="AT55" i="1"/>
  <c r="BB43" i="1"/>
  <c r="BB13" i="1"/>
  <c r="AT13" i="1"/>
  <c r="BB28" i="1"/>
  <c r="AT28" i="1"/>
  <c r="BB49" i="1"/>
  <c r="AT49" i="1"/>
  <c r="BB57" i="1"/>
  <c r="AT57" i="1"/>
  <c r="BB67" i="1"/>
  <c r="BB30" i="1"/>
  <c r="BB45" i="1"/>
  <c r="AT45" i="1"/>
  <c r="BB73" i="1"/>
  <c r="AT73" i="1"/>
  <c r="BB21" i="1"/>
  <c r="AT21" i="1"/>
  <c r="BB8" i="1"/>
  <c r="AT8" i="1"/>
  <c r="BB42" i="1"/>
  <c r="AT42" i="1"/>
  <c r="BB23" i="1"/>
  <c r="BB77" i="1"/>
  <c r="AT77" i="1"/>
  <c r="BB17" i="1"/>
  <c r="AT17" i="1"/>
  <c r="BB29" i="1"/>
  <c r="AT29" i="1"/>
  <c r="BB69" i="1"/>
  <c r="AT69" i="1"/>
  <c r="G83" i="2"/>
  <c r="I4" i="2" l="1"/>
  <c r="AQ3" i="1" s="1"/>
  <c r="I36" i="2"/>
  <c r="AQ35" i="1" s="1"/>
  <c r="I69" i="2"/>
  <c r="AQ68" i="1" s="1"/>
  <c r="I38" i="2"/>
  <c r="AQ37" i="1" s="1"/>
  <c r="I16" i="2"/>
  <c r="AQ15" i="1" s="1"/>
  <c r="I41" i="2"/>
  <c r="AQ40" i="1" s="1"/>
  <c r="I19" i="2"/>
  <c r="AQ18" i="1" s="1"/>
  <c r="BB18" i="1" s="1"/>
  <c r="I67" i="2"/>
  <c r="AQ66" i="1" s="1"/>
  <c r="I53" i="2"/>
  <c r="AQ52" i="1" s="1"/>
  <c r="I77" i="2"/>
  <c r="AQ76" i="1" s="1"/>
  <c r="I6" i="2"/>
  <c r="AQ5" i="1" s="1"/>
  <c r="I62" i="2"/>
  <c r="AQ61" i="1" s="1"/>
  <c r="I72" i="2"/>
  <c r="AQ71" i="1" s="1"/>
  <c r="I82" i="2"/>
  <c r="AQ81" i="1" s="1"/>
  <c r="I11" i="2"/>
  <c r="AQ10" i="1" s="1"/>
  <c r="I75" i="2"/>
  <c r="AQ74" i="1" s="1"/>
  <c r="I7" i="2"/>
  <c r="AQ6" i="1" s="1"/>
  <c r="I55" i="2"/>
  <c r="AQ54" i="1" s="1"/>
  <c r="I63" i="2"/>
  <c r="AQ62" i="1" s="1"/>
  <c r="I65" i="2"/>
  <c r="AQ64" i="1" s="1"/>
  <c r="I10" i="2"/>
  <c r="AQ9" i="1" s="1"/>
  <c r="I66" i="2"/>
  <c r="AQ65" i="1" s="1"/>
  <c r="BB66" i="1" l="1"/>
  <c r="AT66" i="1"/>
  <c r="BB65" i="1"/>
  <c r="AT65" i="1"/>
  <c r="BB71" i="1"/>
  <c r="AT71" i="1"/>
  <c r="BB15" i="1"/>
  <c r="AT15" i="1"/>
  <c r="BB74" i="1"/>
  <c r="AT74" i="1"/>
  <c r="BB40" i="1"/>
  <c r="AT40" i="1"/>
  <c r="BB61" i="1"/>
  <c r="BB37" i="1"/>
  <c r="AT37" i="1"/>
  <c r="BB62" i="1"/>
  <c r="AT62" i="1"/>
  <c r="BB5" i="1"/>
  <c r="AT5" i="1"/>
  <c r="BB68" i="1"/>
  <c r="AT68" i="1"/>
  <c r="BB10" i="1"/>
  <c r="AT10" i="1"/>
  <c r="BB81" i="1"/>
  <c r="AT81" i="1"/>
  <c r="BB9" i="1"/>
  <c r="AT9" i="1"/>
  <c r="BB64" i="1"/>
  <c r="AT64" i="1"/>
  <c r="BB54" i="1"/>
  <c r="AT54" i="1"/>
  <c r="BB76" i="1"/>
  <c r="AT76" i="1"/>
  <c r="BB35" i="1"/>
  <c r="AT35" i="1"/>
  <c r="BB6" i="1"/>
  <c r="AT6" i="1"/>
  <c r="BB52" i="1"/>
  <c r="AT52" i="1"/>
  <c r="BB3" i="1"/>
  <c r="AT3" i="1"/>
  <c r="AN18" i="1"/>
  <c r="AN83" i="1" s="1"/>
  <c r="AP18" i="1" l="1"/>
  <c r="AT18" i="1" s="1"/>
</calcChain>
</file>

<file path=xl/sharedStrings.xml><?xml version="1.0" encoding="utf-8"?>
<sst xmlns="http://schemas.openxmlformats.org/spreadsheetml/2006/main" count="698" uniqueCount="171">
  <si>
    <t>학과</t>
  </si>
  <si>
    <t>전공</t>
  </si>
  <si>
    <t>학년</t>
  </si>
  <si>
    <t>학번</t>
  </si>
  <si>
    <t>계</t>
  </si>
  <si>
    <t>성
적</t>
  </si>
  <si>
    <t>인
증</t>
  </si>
  <si>
    <t>재
수
강</t>
  </si>
  <si>
    <t>학생
구분</t>
  </si>
  <si>
    <t>비고</t>
  </si>
  <si>
    <t>외국인</t>
  </si>
  <si>
    <t>경영학과</t>
  </si>
  <si>
    <t>경영학전공(과)</t>
  </si>
  <si>
    <t>영어영문학과</t>
  </si>
  <si>
    <t>영어영문학전공(과)</t>
  </si>
  <si>
    <t>경제학과</t>
  </si>
  <si>
    <t>경제학전공(과)</t>
  </si>
  <si>
    <t>Y</t>
  </si>
  <si>
    <t>수학과</t>
  </si>
  <si>
    <t>수학전공(과)</t>
  </si>
  <si>
    <t>김은지</t>
  </si>
  <si>
    <t>R</t>
  </si>
  <si>
    <t>e-비즈니스학과</t>
  </si>
  <si>
    <t>e-비즈니스학전공(과)</t>
  </si>
  <si>
    <t>건설시스템공학과</t>
  </si>
  <si>
    <t>건설시스템공학전공(과)</t>
  </si>
  <si>
    <t>김민송</t>
  </si>
  <si>
    <t>한지윤</t>
  </si>
  <si>
    <t>최준규</t>
  </si>
  <si>
    <t>정승연</t>
  </si>
  <si>
    <t>장한별</t>
  </si>
  <si>
    <t>이유진</t>
  </si>
  <si>
    <t>김민성</t>
  </si>
  <si>
    <t>남인정</t>
  </si>
  <si>
    <t>최다은</t>
  </si>
  <si>
    <t>김지혜</t>
  </si>
  <si>
    <t>최승호</t>
  </si>
  <si>
    <t>조수연</t>
  </si>
  <si>
    <t>강후인</t>
  </si>
  <si>
    <t>안혜수</t>
  </si>
  <si>
    <t>이현수</t>
  </si>
  <si>
    <t>장호진</t>
  </si>
  <si>
    <t>박도은</t>
  </si>
  <si>
    <t>지승준</t>
  </si>
  <si>
    <t>신동익</t>
  </si>
  <si>
    <t>박종범</t>
  </si>
  <si>
    <t>전병호</t>
  </si>
  <si>
    <t>송영빈</t>
  </si>
  <si>
    <t>박성준</t>
  </si>
  <si>
    <t>불어불문학과</t>
  </si>
  <si>
    <t>불어불문학전공(과)</t>
  </si>
  <si>
    <t>중간</t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</si>
  <si>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</si>
  <si>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</si>
  <si>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</si>
  <si>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QT</t>
    <phoneticPr fontId="1" type="noConversion"/>
  </si>
  <si>
    <t>x</t>
    <phoneticPr fontId="1" type="noConversion"/>
  </si>
  <si>
    <t>F?</t>
    <phoneticPr fontId="1" type="noConversion"/>
  </si>
  <si>
    <t>x</t>
    <phoneticPr fontId="1" type="noConversion"/>
  </si>
  <si>
    <t>xW</t>
    <phoneticPr fontId="1" type="noConversion"/>
  </si>
  <si>
    <t>xF?</t>
    <phoneticPr fontId="1" type="noConversion"/>
  </si>
  <si>
    <t>발표제목</t>
    <phoneticPr fontId="1" type="noConversion"/>
  </si>
  <si>
    <t>제출점수</t>
    <phoneticPr fontId="1" type="noConversion"/>
  </si>
  <si>
    <t>인원수</t>
    <phoneticPr fontId="1" type="noConversion"/>
  </si>
  <si>
    <t>이론설명 (10+10)</t>
    <phoneticPr fontId="1" type="noConversion"/>
  </si>
  <si>
    <t>이론 적합성(10+10)</t>
    <phoneticPr fontId="1" type="noConversion"/>
  </si>
  <si>
    <t>종합</t>
    <phoneticPr fontId="1" type="noConversion"/>
  </si>
  <si>
    <t>방송사 운영에 대한 연구: 광고를 위주로</t>
    <phoneticPr fontId="1" type="noConversion"/>
  </si>
  <si>
    <t>.</t>
    <phoneticPr fontId="1" type="noConversion"/>
  </si>
  <si>
    <t>조원</t>
    <phoneticPr fontId="1" type="noConversion"/>
  </si>
  <si>
    <t>동기부여
(5+5)</t>
    <phoneticPr fontId="1" type="noConversion"/>
  </si>
  <si>
    <t>선행연구
(5+5)</t>
    <phoneticPr fontId="1" type="noConversion"/>
  </si>
  <si>
    <t>자료조사
(5+5)</t>
    <phoneticPr fontId="1" type="noConversion"/>
  </si>
  <si>
    <t>결론
(10+10)</t>
    <phoneticPr fontId="1" type="noConversion"/>
  </si>
  <si>
    <t>독점 경쟁시장에서의 기술개발이 미치는 영향</t>
    <phoneticPr fontId="1" type="noConversion"/>
  </si>
  <si>
    <t>한계효용체감의 법칙</t>
    <phoneticPr fontId="1" type="noConversion"/>
  </si>
  <si>
    <t>.</t>
    <phoneticPr fontId="1" type="noConversion"/>
  </si>
  <si>
    <t>경제학에서 바라본 환경문제</t>
    <phoneticPr fontId="1" type="noConversion"/>
  </si>
  <si>
    <t>.</t>
    <phoneticPr fontId="1" type="noConversion"/>
  </si>
  <si>
    <t>이름2</t>
    <phoneticPr fontId="1" type="noConversion"/>
  </si>
  <si>
    <t>학번2</t>
    <phoneticPr fontId="1" type="noConversion"/>
  </si>
  <si>
    <t>이름1</t>
    <phoneticPr fontId="1" type="noConversion"/>
  </si>
  <si>
    <t>학번1</t>
    <phoneticPr fontId="1" type="noConversion"/>
  </si>
  <si>
    <t>.</t>
    <phoneticPr fontId="1" type="noConversion"/>
  </si>
  <si>
    <t>.</t>
    <phoneticPr fontId="1" type="noConversion"/>
  </si>
  <si>
    <t>.</t>
    <phoneticPr fontId="1" type="noConversion"/>
  </si>
  <si>
    <t>.</t>
    <phoneticPr fontId="1" type="noConversion"/>
  </si>
  <si>
    <t>.</t>
    <phoneticPr fontId="1" type="noConversion"/>
  </si>
  <si>
    <t>.</t>
    <phoneticPr fontId="1" type="noConversion"/>
  </si>
  <si>
    <t>담배의 탄력성과 외부효과</t>
    <phoneticPr fontId="1" type="noConversion"/>
  </si>
  <si>
    <t>독점 경쟁시장에서의 기술개발이 미치는 영향</t>
    <phoneticPr fontId="1" type="noConversion"/>
  </si>
  <si>
    <t>대형마트와 SSM규제</t>
    <phoneticPr fontId="1" type="noConversion"/>
  </si>
  <si>
    <t>대형마트와 SSM규제</t>
    <phoneticPr fontId="1" type="noConversion"/>
  </si>
  <si>
    <t>노인요양병원이 사라진다면?</t>
    <phoneticPr fontId="1" type="noConversion"/>
  </si>
  <si>
    <t>노인요양병원이 사라진다면?</t>
    <phoneticPr fontId="1" type="noConversion"/>
  </si>
  <si>
    <t>노인요양병원이 사라진다면?</t>
    <phoneticPr fontId="1" type="noConversion"/>
  </si>
  <si>
    <t>서브 프라임 모기지 사태 파악</t>
    <phoneticPr fontId="1" type="noConversion"/>
  </si>
  <si>
    <t>서브 프라임 모기지 사태 파악</t>
    <phoneticPr fontId="1" type="noConversion"/>
  </si>
  <si>
    <t>담배의 탄력성과 외부효과</t>
    <phoneticPr fontId="1" type="noConversion"/>
  </si>
  <si>
    <t>담배의 탄력성과 외부효과</t>
    <phoneticPr fontId="1" type="noConversion"/>
  </si>
  <si>
    <t>복지사회와 공공재: 지하철영업적자와 무임승차 비용의 관계에 대하여</t>
  </si>
  <si>
    <t>이동훈</t>
    <phoneticPr fontId="1" type="noConversion"/>
  </si>
  <si>
    <t>이태준</t>
    <phoneticPr fontId="1" type="noConversion"/>
  </si>
  <si>
    <t>복지사회와 공공재: 지하철영업적자와 무임승차 비용의 관계에 대하여</t>
    <phoneticPr fontId="1" type="noConversion"/>
  </si>
  <si>
    <t>노래방 요금의 가격차별에 대한 미시경제학적 분석</t>
    <phoneticPr fontId="1" type="noConversion"/>
  </si>
  <si>
    <t>김희양</t>
    <phoneticPr fontId="1" type="noConversion"/>
  </si>
  <si>
    <t>정소이</t>
    <phoneticPr fontId="1" type="noConversion"/>
  </si>
  <si>
    <t>노래방 요금의 가격차별에 대한 미시경제학적 분석</t>
    <phoneticPr fontId="1" type="noConversion"/>
  </si>
  <si>
    <t>노래방 요금의 가격차별에 대한 미시경제학적 분석</t>
    <phoneticPr fontId="1" type="noConversion"/>
  </si>
  <si>
    <t>1인가구 증가에 따른 미시경제학 분석</t>
    <phoneticPr fontId="1" type="noConversion"/>
  </si>
  <si>
    <t>김지수</t>
    <phoneticPr fontId="1" type="noConversion"/>
  </si>
  <si>
    <t>성윤주</t>
    <phoneticPr fontId="1" type="noConversion"/>
  </si>
  <si>
    <t>1인가구 증가에 따른 미시경제학 분석</t>
    <phoneticPr fontId="1" type="noConversion"/>
  </si>
  <si>
    <t>1인가구 증가에 따른 미시경제학 분석</t>
    <phoneticPr fontId="1" type="noConversion"/>
  </si>
  <si>
    <t>모나미의 가격과 매출액 변화, 그리고 특성</t>
    <phoneticPr fontId="1" type="noConversion"/>
  </si>
  <si>
    <t>모나미의 가격과 매출액 변화, 그리고 특성</t>
    <phoneticPr fontId="1" type="noConversion"/>
  </si>
  <si>
    <t>고급 레스토랑과 작은 분식점, 어느 것이 더 돈벌이가 될까?</t>
    <phoneticPr fontId="1" type="noConversion"/>
  </si>
  <si>
    <t>고급 레스토랑과 작은 분식점, 어느 것이 더 돈벌이가 될까?</t>
    <phoneticPr fontId="1" type="noConversion"/>
  </si>
  <si>
    <t>임광한</t>
    <phoneticPr fontId="1" type="noConversion"/>
  </si>
  <si>
    <t>.</t>
    <phoneticPr fontId="1" type="noConversion"/>
  </si>
  <si>
    <t>.</t>
    <phoneticPr fontId="1" type="noConversion"/>
  </si>
  <si>
    <t>가계부채가 경제에 미치는 영향</t>
    <phoneticPr fontId="1" type="noConversion"/>
  </si>
  <si>
    <t>가계부채가 경제에 미치는 영향</t>
    <phoneticPr fontId="1" type="noConversion"/>
  </si>
  <si>
    <t>출처
(5+5)</t>
    <phoneticPr fontId="1" type="noConversion"/>
  </si>
  <si>
    <t>지하경제의 양면성</t>
    <phoneticPr fontId="1" type="noConversion"/>
  </si>
  <si>
    <t>지하경제의 양면성</t>
    <phoneticPr fontId="1" type="noConversion"/>
  </si>
  <si>
    <t>최저임금제</t>
    <phoneticPr fontId="1" type="noConversion"/>
  </si>
  <si>
    <t>최저임금제</t>
    <phoneticPr fontId="1" type="noConversion"/>
  </si>
  <si>
    <t>자연산 넙치는 다 어디로 갔을까?</t>
    <phoneticPr fontId="1" type="noConversion"/>
  </si>
  <si>
    <t>자연산 넙치는 다 어디로 갔을까?</t>
    <phoneticPr fontId="1" type="noConversion"/>
  </si>
  <si>
    <t>모나미의 가격과 매출액 변화, 그리고 특성</t>
    <phoneticPr fontId="1" type="noConversion"/>
  </si>
  <si>
    <t>한 걸음 나아가기 - 수요와 공급 feat. 삼겹살</t>
    <phoneticPr fontId="1" type="noConversion"/>
  </si>
  <si>
    <t>.</t>
    <phoneticPr fontId="1" type="noConversion"/>
  </si>
  <si>
    <t>.</t>
    <phoneticPr fontId="1" type="noConversion"/>
  </si>
  <si>
    <t>해외 직구와 문제점</t>
    <phoneticPr fontId="1" type="noConversion"/>
  </si>
  <si>
    <t>.</t>
    <phoneticPr fontId="1" type="noConversion"/>
  </si>
  <si>
    <t>햄버거 커넥션 : 햄버거의 비용</t>
    <phoneticPr fontId="1" type="noConversion"/>
  </si>
  <si>
    <t>햄버거 커넥션 : 햄버거의 비용</t>
    <phoneticPr fontId="1" type="noConversion"/>
  </si>
  <si>
    <t>behavioral economics,우리는 왜 손실 앞에서 무모하고 이득 앞에서는 겁이 많아 질까</t>
    <phoneticPr fontId="1" type="noConversion"/>
  </si>
  <si>
    <t>behavioral economics,우리는 왜 손실 앞에서 무모하고 이득 앞에서는 겁이 많아 질까</t>
    <phoneticPr fontId="1" type="noConversion"/>
  </si>
  <si>
    <t>호의인가 권리인가</t>
    <phoneticPr fontId="1" type="noConversion"/>
  </si>
  <si>
    <t>호의인가 권리인가</t>
    <phoneticPr fontId="1" type="noConversion"/>
  </si>
  <si>
    <t>정부 정책 때문에 애플 아이폰 사설 수리점이 기승을 부린다?</t>
    <phoneticPr fontId="1" type="noConversion"/>
  </si>
  <si>
    <t>정부 정책 때문에 애플 아이폰 사설 수리점이 기승을 부린다?</t>
    <phoneticPr fontId="1" type="noConversion"/>
  </si>
  <si>
    <t>.</t>
    <phoneticPr fontId="1" type="noConversion"/>
  </si>
  <si>
    <t>가치소비 - 사람들은 어떻게 소비하는가</t>
    <phoneticPr fontId="1" type="noConversion"/>
  </si>
  <si>
    <t>가치소비 - 사람들은 어떻게 소비하는가</t>
    <phoneticPr fontId="1" type="noConversion"/>
  </si>
  <si>
    <t>빈부격차</t>
    <phoneticPr fontId="1" type="noConversion"/>
  </si>
  <si>
    <t>최종점수</t>
    <phoneticPr fontId="1" type="noConversion"/>
  </si>
  <si>
    <t>표준편차</t>
    <phoneticPr fontId="1" type="noConversion"/>
  </si>
  <si>
    <t>SP</t>
    <phoneticPr fontId="1" type="noConversion"/>
  </si>
  <si>
    <t>TA</t>
    <phoneticPr fontId="1" type="noConversion"/>
  </si>
  <si>
    <t>w</t>
    <phoneticPr fontId="1" type="noConversion"/>
  </si>
  <si>
    <t>xw</t>
    <phoneticPr fontId="1" type="noConversion"/>
  </si>
  <si>
    <t>x</t>
    <phoneticPr fontId="1" type="noConversion"/>
  </si>
  <si>
    <t>F</t>
    <phoneticPr fontId="1" type="noConversion"/>
  </si>
  <si>
    <t>wo</t>
    <phoneticPr fontId="1" type="noConversion"/>
  </si>
  <si>
    <t>지하철 경로 무임승차제</t>
  </si>
  <si>
    <t>신체검사</t>
    <phoneticPr fontId="1" type="noConversion"/>
  </si>
  <si>
    <t>F</t>
    <phoneticPr fontId="1" type="noConversion"/>
  </si>
  <si>
    <t>x</t>
    <phoneticPr fontId="1" type="noConversion"/>
  </si>
  <si>
    <t>마감후 1시간 이내 제출</t>
    <phoneticPr fontId="1" type="noConversion"/>
  </si>
  <si>
    <t>외국인추가</t>
    <phoneticPr fontId="1" type="noConversion"/>
  </si>
  <si>
    <t>기말</t>
    <phoneticPr fontId="1" type="noConversion"/>
  </si>
  <si>
    <t>A+</t>
    <phoneticPr fontId="1" type="noConversion"/>
  </si>
  <si>
    <t>A0</t>
    <phoneticPr fontId="1" type="noConversion"/>
  </si>
  <si>
    <t>B+</t>
    <phoneticPr fontId="1" type="noConversion"/>
  </si>
  <si>
    <t>B0</t>
    <phoneticPr fontId="1" type="noConversion"/>
  </si>
  <si>
    <t>C+</t>
    <phoneticPr fontId="1" type="noConversion"/>
  </si>
  <si>
    <t>C0</t>
    <phoneticPr fontId="1" type="noConversion"/>
  </si>
  <si>
    <t>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</si>
</sst>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 "/>
    <numFmt numFmtId="177" formatCode="0_);[Red]\(0\)"/>
    <numFmt numFmtId="178" formatCode="_-* #,##0.0_-;\-* #,##0.0_-;_-* &quot;-&quot;_-;_-@_-"/>
  </numFmts>
  <fonts count="14" x14ac:knownFonts="1">
    <font>
      <sz val="11"/>
      <name val="돋움"/>
      <family val="3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11"/>
      <name val="돋움"/>
      <family val="3"/>
    </font>
    <font>
      <sz val="11"/>
      <color rgb="FF006100"/>
      <name val="맑은 고딕"/>
      <family val="2"/>
      <charset val="129"/>
      <scheme val="minor"/>
    </font>
    <font>
      <sz val="8"/>
      <color rgb="FF006100"/>
      <name val="맑은 고딕"/>
      <family val="2"/>
      <charset val="129"/>
      <scheme val="minor"/>
    </font>
    <font>
      <sz val="8"/>
      <name val="돋움"/>
      <family val="3"/>
    </font>
    <font>
      <sz val="8"/>
      <color rgb="FF006100"/>
      <name val="맑은 고딕"/>
      <family val="3"/>
      <charset val="129"/>
      <scheme val="minor"/>
    </font>
    <font>
      <sz val="8"/>
      <name val="굴림체"/>
      <family val="3"/>
      <charset val="129"/>
    </font>
    <font>
      <sz val="9"/>
      <name val="바탕체"/>
      <family val="1"/>
      <charset val="129"/>
    </font>
    <font>
      <sz val="9"/>
      <name val="돋움"/>
      <family val="3"/>
    </font>
    <font>
      <sz val="9"/>
      <name val="굴림체"/>
      <family val="3"/>
      <charset val="129"/>
    </font>
    <font>
      <b/>
      <sz val="9"/>
      <color rgb="FFFF0000"/>
      <name val="바탕체"/>
      <family val="1"/>
      <charset val="129"/>
    </font>
    <font>
      <b/>
      <sz val="9"/>
      <name val="바탕체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3" fillId="3" borderId="2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2" fillId="3" borderId="2" xfId="1" applyNumberFormat="1" applyFont="1" applyAlignment="1" applyProtection="1">
      <alignment horizontal="center" vertical="center" wrapText="1"/>
      <protection locked="0"/>
    </xf>
    <xf numFmtId="177" fontId="2" fillId="3" borderId="2" xfId="1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4" borderId="0" xfId="2" applyFont="1" applyAlignment="1">
      <alignment horizontal="center" vertical="center"/>
    </xf>
    <xf numFmtId="177" fontId="5" fillId="4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4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7" fillId="4" borderId="0" xfId="2" applyFont="1" applyAlignment="1">
      <alignment horizontal="center" vertical="center"/>
    </xf>
    <xf numFmtId="177" fontId="7" fillId="4" borderId="0" xfId="2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/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177" fontId="2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177" fontId="2" fillId="7" borderId="0" xfId="0" applyNumberFormat="1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left" vertical="center"/>
    </xf>
    <xf numFmtId="176" fontId="2" fillId="3" borderId="3" xfId="1" applyNumberFormat="1" applyFont="1" applyBorder="1" applyAlignment="1" applyProtection="1">
      <alignment horizontal="center" vertical="center" wrapText="1"/>
      <protection locked="0"/>
    </xf>
    <xf numFmtId="176" fontId="2" fillId="3" borderId="4" xfId="1" applyNumberFormat="1" applyFont="1" applyBorder="1" applyAlignment="1" applyProtection="1">
      <alignment horizontal="center" vertical="center" wrapText="1"/>
      <protection locked="0"/>
    </xf>
    <xf numFmtId="0" fontId="2" fillId="3" borderId="3" xfId="1" applyFont="1" applyBorder="1" applyAlignment="1" applyProtection="1">
      <alignment horizontal="center" vertical="center" wrapText="1"/>
      <protection locked="0"/>
    </xf>
    <xf numFmtId="0" fontId="2" fillId="3" borderId="4" xfId="1" applyFont="1" applyBorder="1" applyAlignment="1" applyProtection="1">
      <alignment horizontal="center" vertical="center" wrapText="1"/>
      <protection locked="0"/>
    </xf>
    <xf numFmtId="176" fontId="2" fillId="3" borderId="5" xfId="1" applyNumberFormat="1" applyFont="1" applyBorder="1" applyAlignment="1" applyProtection="1">
      <alignment horizontal="center" vertical="center" wrapText="1"/>
      <protection locked="0"/>
    </xf>
    <xf numFmtId="176" fontId="2" fillId="3" borderId="6" xfId="1" applyNumberFormat="1" applyFont="1" applyBorder="1" applyAlignment="1" applyProtection="1">
      <alignment horizontal="center" vertical="center" wrapText="1"/>
      <protection locked="0"/>
    </xf>
    <xf numFmtId="176" fontId="2" fillId="3" borderId="7" xfId="1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0" xfId="0" applyFont="1"/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/>
    <xf numFmtId="0" fontId="11" fillId="0" borderId="1" xfId="0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8" fontId="10" fillId="0" borderId="0" xfId="3" applyNumberFormat="1" applyFont="1" applyAlignment="1"/>
    <xf numFmtId="178" fontId="9" fillId="2" borderId="1" xfId="3" applyNumberFormat="1" applyFont="1" applyFill="1" applyBorder="1" applyAlignment="1" applyProtection="1">
      <alignment horizontal="center" vertical="center" wrapText="1"/>
      <protection locked="0"/>
    </xf>
    <xf numFmtId="178" fontId="9" fillId="0" borderId="1" xfId="3" applyNumberFormat="1" applyFont="1" applyBorder="1" applyAlignment="1" applyProtection="1">
      <alignment horizontal="center" vertical="center" wrapText="1"/>
      <protection locked="0"/>
    </xf>
    <xf numFmtId="176" fontId="11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Border="1" applyAlignment="1" applyProtection="1">
      <alignment horizontal="center" vertical="center" wrapText="1"/>
      <protection locked="0"/>
    </xf>
    <xf numFmtId="178" fontId="10" fillId="0" borderId="1" xfId="3" applyNumberFormat="1" applyFont="1" applyBorder="1" applyAlignment="1"/>
    <xf numFmtId="0" fontId="10" fillId="7" borderId="1" xfId="0" applyFont="1" applyFill="1" applyBorder="1"/>
  </cellXfs>
  <cellStyles count="4">
    <cellStyle name="메모" xfId="1" builtinId="10"/>
    <cellStyle name="쉼표 [0]" xfId="3" builtinId="6"/>
    <cellStyle name="좋음" xfId="2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84"/>
  <sheetViews>
    <sheetView tabSelected="1" zoomScale="115" zoomScaleNormal="115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G114" sqref="G114"/>
    </sheetView>
  </sheetViews>
  <sheetFormatPr defaultRowHeight="11.25" x14ac:dyDescent="0.15"/>
  <cols>
    <col min="1" max="1" width="1.109375" style="43" customWidth="1"/>
    <col min="2" max="2" width="2.33203125" style="43" customWidth="1"/>
    <col min="3" max="3" width="13.5546875" style="43" customWidth="1"/>
    <col min="4" max="4" width="16.77734375" style="43" customWidth="1"/>
    <col min="5" max="5" width="2" style="43" customWidth="1"/>
    <col min="6" max="6" width="7.88671875" style="43" customWidth="1"/>
    <col min="7" max="38" width="2.33203125" style="43" customWidth="1"/>
    <col min="39" max="39" width="3" style="43" customWidth="1"/>
    <col min="40" max="40" width="2" style="43" customWidth="1"/>
    <col min="41" max="41" width="2.21875" style="43" customWidth="1"/>
    <col min="42" max="42" width="3.6640625" style="43" customWidth="1"/>
    <col min="43" max="43" width="4.21875" style="43" customWidth="1"/>
    <col min="44" max="44" width="4.109375" style="43" customWidth="1"/>
    <col min="45" max="45" width="5.109375" style="43" customWidth="1"/>
    <col min="46" max="46" width="6.21875" style="54" customWidth="1"/>
    <col min="47" max="47" width="5.33203125" style="43" customWidth="1"/>
    <col min="48" max="48" width="2.21875" style="43" customWidth="1"/>
    <col min="49" max="49" width="2" style="43" customWidth="1"/>
    <col min="50" max="51" width="4" style="43" customWidth="1"/>
    <col min="52" max="52" width="1.88671875" style="43" customWidth="1"/>
    <col min="53" max="16384" width="8.88671875" style="43"/>
  </cols>
  <sheetData>
    <row r="1" spans="2:54" ht="15.4" customHeight="1" x14ac:dyDescent="0.15">
      <c r="B1" s="42"/>
      <c r="C1" s="45" t="s">
        <v>0</v>
      </c>
      <c r="D1" s="45" t="s">
        <v>1</v>
      </c>
      <c r="E1" s="45" t="s">
        <v>2</v>
      </c>
      <c r="F1" s="45" t="s">
        <v>3</v>
      </c>
      <c r="G1" s="44">
        <v>3</v>
      </c>
      <c r="H1" s="44">
        <v>3</v>
      </c>
      <c r="I1" s="44">
        <v>3</v>
      </c>
      <c r="J1" s="44">
        <v>3</v>
      </c>
      <c r="K1" s="44">
        <v>3</v>
      </c>
      <c r="L1" s="44">
        <v>3</v>
      </c>
      <c r="M1" s="44">
        <v>3</v>
      </c>
      <c r="N1" s="44">
        <v>3</v>
      </c>
      <c r="O1" s="44">
        <v>3</v>
      </c>
      <c r="P1" s="44">
        <v>4</v>
      </c>
      <c r="Q1" s="44">
        <v>4</v>
      </c>
      <c r="R1" s="44">
        <v>4</v>
      </c>
      <c r="S1" s="44">
        <v>4</v>
      </c>
      <c r="T1" s="44">
        <v>4</v>
      </c>
      <c r="U1" s="44">
        <v>4</v>
      </c>
      <c r="V1" s="44">
        <v>4</v>
      </c>
      <c r="W1" s="44">
        <v>4</v>
      </c>
      <c r="X1" s="44">
        <v>4</v>
      </c>
      <c r="Y1" s="44">
        <v>5</v>
      </c>
      <c r="Z1" s="44">
        <v>5</v>
      </c>
      <c r="AA1" s="44">
        <v>5</v>
      </c>
      <c r="AB1" s="44">
        <v>5</v>
      </c>
      <c r="AC1" s="44">
        <v>5</v>
      </c>
      <c r="AD1" s="44">
        <v>5</v>
      </c>
      <c r="AE1" s="44">
        <v>5</v>
      </c>
      <c r="AF1" s="44">
        <v>5</v>
      </c>
      <c r="AG1" s="44">
        <v>6</v>
      </c>
      <c r="AH1" s="44">
        <v>6</v>
      </c>
      <c r="AI1" s="44">
        <v>6</v>
      </c>
      <c r="AJ1" s="44">
        <v>6</v>
      </c>
      <c r="AK1" s="44">
        <v>6</v>
      </c>
      <c r="AL1" s="44">
        <v>6</v>
      </c>
      <c r="AM1" s="45" t="s">
        <v>52</v>
      </c>
      <c r="AN1" s="45" t="s">
        <v>53</v>
      </c>
      <c r="AO1" s="45" t="s">
        <v>54</v>
      </c>
      <c r="AP1" s="45" t="s">
        <v>55</v>
      </c>
      <c r="AQ1" s="45" t="s">
        <v>150</v>
      </c>
      <c r="AR1" s="45" t="s">
        <v>51</v>
      </c>
      <c r="AS1" s="45" t="s">
        <v>163</v>
      </c>
      <c r="AT1" s="55" t="s">
        <v>4</v>
      </c>
      <c r="AU1" s="45" t="s">
        <v>5</v>
      </c>
      <c r="AV1" s="45" t="s">
        <v>6</v>
      </c>
      <c r="AW1" s="45" t="s">
        <v>7</v>
      </c>
      <c r="AX1" s="45" t="s">
        <v>8</v>
      </c>
      <c r="AY1" s="45" t="s">
        <v>9</v>
      </c>
      <c r="AZ1" s="45" t="s">
        <v>10</v>
      </c>
    </row>
    <row r="2" spans="2:54" ht="16.5" customHeight="1" x14ac:dyDescent="0.15">
      <c r="B2" s="57">
        <v>1</v>
      </c>
      <c r="C2" s="58" t="s">
        <v>11</v>
      </c>
      <c r="D2" s="58" t="s">
        <v>12</v>
      </c>
      <c r="E2" s="59">
        <v>3</v>
      </c>
      <c r="F2" s="59">
        <v>201323213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>
        <v>2</v>
      </c>
      <c r="AN2" s="47">
        <v>0</v>
      </c>
      <c r="AO2" s="47"/>
      <c r="AP2" s="47">
        <f>SUM(AM2:AO2)</f>
        <v>2</v>
      </c>
      <c r="AQ2" s="47">
        <f>IF(COUNTIF(G2:AL2,5)*5 + SP최종!I3 &gt;20,20,COUNTIF(G2:AL2,5)*5 + SP최종!I3)</f>
        <v>8</v>
      </c>
      <c r="AR2" s="47">
        <v>18.5</v>
      </c>
      <c r="AS2" s="49">
        <v>8</v>
      </c>
      <c r="AT2" s="56">
        <f>SUM(AP2:AS2)</f>
        <v>36.5</v>
      </c>
      <c r="AU2" s="47" t="s">
        <v>169</v>
      </c>
      <c r="AV2" s="47"/>
      <c r="AW2" s="47"/>
      <c r="AX2" s="47"/>
      <c r="AY2" s="47"/>
      <c r="AZ2" s="50" t="s">
        <v>17</v>
      </c>
      <c r="BB2" s="51">
        <f>AQ2-SP최종!I3</f>
        <v>0</v>
      </c>
    </row>
    <row r="3" spans="2:54" ht="15.4" customHeight="1" x14ac:dyDescent="0.15">
      <c r="B3" s="46">
        <v>2</v>
      </c>
      <c r="C3" s="47" t="s">
        <v>11</v>
      </c>
      <c r="D3" s="47" t="s">
        <v>12</v>
      </c>
      <c r="E3" s="48">
        <v>1</v>
      </c>
      <c r="F3" s="48">
        <v>201521396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>
        <v>9</v>
      </c>
      <c r="AN3" s="47">
        <v>5</v>
      </c>
      <c r="AO3" s="47"/>
      <c r="AP3" s="47">
        <f>SUM(AM3:AO3)</f>
        <v>14</v>
      </c>
      <c r="AQ3" s="47">
        <f>IF(COUNTIF(G3:AL3,5)*5 + SP최종!I4 &gt;20,20,COUNTIF(G3:AL3,5)*5 + SP최종!I4)</f>
        <v>16.721611007259021</v>
      </c>
      <c r="AR3" s="47">
        <v>85</v>
      </c>
      <c r="AS3" s="49">
        <v>110</v>
      </c>
      <c r="AT3" s="56">
        <f>SUM(AP3:AS3)</f>
        <v>225.72161100725901</v>
      </c>
      <c r="AU3" s="47" t="s">
        <v>164</v>
      </c>
      <c r="AV3" s="47"/>
      <c r="AW3" s="47"/>
      <c r="AX3" s="47"/>
      <c r="AY3" s="47"/>
      <c r="AZ3" s="50"/>
      <c r="BB3" s="51">
        <f>AQ3-SP최종!I4</f>
        <v>0</v>
      </c>
    </row>
    <row r="4" spans="2:54" ht="16.5" customHeight="1" x14ac:dyDescent="0.15">
      <c r="B4" s="46">
        <v>3</v>
      </c>
      <c r="C4" s="47" t="s">
        <v>11</v>
      </c>
      <c r="D4" s="47" t="s">
        <v>12</v>
      </c>
      <c r="E4" s="48">
        <v>1</v>
      </c>
      <c r="F4" s="48">
        <v>201521400</v>
      </c>
      <c r="G4" s="47"/>
      <c r="H4" s="47"/>
      <c r="I4" s="47"/>
      <c r="J4" s="47"/>
      <c r="K4" s="47"/>
      <c r="L4" s="47">
        <v>5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 t="s">
        <v>154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>
        <v>8</v>
      </c>
      <c r="AN4" s="47">
        <v>10</v>
      </c>
      <c r="AO4" s="47"/>
      <c r="AP4" s="47">
        <f>SUM(AM4:AO4)</f>
        <v>18</v>
      </c>
      <c r="AQ4" s="47">
        <f>IF(COUNTIF(G4:AL4,5)*5 + SP최종!I5 &gt;20,20,COUNTIF(G4:AL4,5)*5 + SP최종!I5)</f>
        <v>20</v>
      </c>
      <c r="AR4" s="47">
        <v>109</v>
      </c>
      <c r="AS4" s="49">
        <v>134</v>
      </c>
      <c r="AT4" s="56">
        <f>SUM(AP4:AS4)</f>
        <v>281</v>
      </c>
      <c r="AU4" s="47" t="s">
        <v>164</v>
      </c>
      <c r="AV4" s="47"/>
      <c r="AW4" s="47"/>
      <c r="AX4" s="47"/>
      <c r="AY4" s="47"/>
      <c r="AZ4" s="50"/>
      <c r="BB4" s="51">
        <f>AQ4-SP최종!I5</f>
        <v>4.4000000000000004</v>
      </c>
    </row>
    <row r="5" spans="2:54" ht="16.5" customHeight="1" x14ac:dyDescent="0.15">
      <c r="B5" s="46">
        <v>4</v>
      </c>
      <c r="C5" s="47" t="s">
        <v>11</v>
      </c>
      <c r="D5" s="47" t="s">
        <v>12</v>
      </c>
      <c r="E5" s="48">
        <v>1</v>
      </c>
      <c r="F5" s="48">
        <v>201521421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>
        <v>7</v>
      </c>
      <c r="AN5" s="47">
        <v>3</v>
      </c>
      <c r="AO5" s="47"/>
      <c r="AP5" s="47">
        <f>SUM(AM5:AO5)</f>
        <v>10</v>
      </c>
      <c r="AQ5" s="47">
        <f>IF(COUNTIF(G5:AL5,5)*5 + SP최종!I6 &gt;20,20,COUNTIF(G5:AL5,5)*5 + SP최종!I6)</f>
        <v>15.014407338172683</v>
      </c>
      <c r="AR5" s="47">
        <v>92</v>
      </c>
      <c r="AS5" s="49">
        <v>55.5</v>
      </c>
      <c r="AT5" s="56">
        <f>SUM(AP5:AS5)</f>
        <v>172.51440733817267</v>
      </c>
      <c r="AU5" s="47" t="s">
        <v>166</v>
      </c>
      <c r="AV5" s="47"/>
      <c r="AW5" s="47"/>
      <c r="AX5" s="47"/>
      <c r="AY5" s="47"/>
      <c r="AZ5" s="50"/>
      <c r="BB5" s="51">
        <f>AQ5-SP최종!I6</f>
        <v>0</v>
      </c>
    </row>
    <row r="6" spans="2:54" ht="16.5" customHeight="1" x14ac:dyDescent="0.15">
      <c r="B6" s="46">
        <v>5</v>
      </c>
      <c r="C6" s="47" t="s">
        <v>49</v>
      </c>
      <c r="D6" s="47" t="s">
        <v>50</v>
      </c>
      <c r="E6" s="48">
        <v>2</v>
      </c>
      <c r="F6" s="48">
        <v>201421652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>
        <v>6</v>
      </c>
      <c r="AN6" s="47"/>
      <c r="AO6" s="47"/>
      <c r="AP6" s="47">
        <f>SUM(AM6:AO6)</f>
        <v>6</v>
      </c>
      <c r="AQ6" s="47">
        <f>IF(COUNTIF(G6:AL6,5)*5 + SP최종!I7 &gt;20,20,COUNTIF(G6:AL6,5)*5 + SP최종!I7)</f>
        <v>17.521611007259022</v>
      </c>
      <c r="AR6" s="47">
        <v>70</v>
      </c>
      <c r="AS6" s="49">
        <v>48</v>
      </c>
      <c r="AT6" s="56">
        <f>SUM(AP6:AS6)</f>
        <v>141.52161100725903</v>
      </c>
      <c r="AU6" s="47" t="s">
        <v>167</v>
      </c>
      <c r="AV6" s="47"/>
      <c r="AW6" s="47"/>
      <c r="AX6" s="47"/>
      <c r="AY6" s="47"/>
      <c r="AZ6" s="50"/>
      <c r="BB6" s="51">
        <f>AQ6-SP최종!I7</f>
        <v>0</v>
      </c>
    </row>
    <row r="7" spans="2:54" ht="16.5" customHeight="1" x14ac:dyDescent="0.15">
      <c r="B7" s="46">
        <v>6</v>
      </c>
      <c r="C7" s="47" t="s">
        <v>11</v>
      </c>
      <c r="D7" s="47" t="s">
        <v>12</v>
      </c>
      <c r="E7" s="48">
        <v>1</v>
      </c>
      <c r="F7" s="48">
        <v>201521376</v>
      </c>
      <c r="G7" s="47"/>
      <c r="H7" s="47"/>
      <c r="I7" s="47"/>
      <c r="J7" s="47"/>
      <c r="K7" s="47"/>
      <c r="L7" s="47"/>
      <c r="M7" s="47"/>
      <c r="N7" s="47"/>
      <c r="O7" s="47" t="s">
        <v>57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 t="s">
        <v>152</v>
      </c>
      <c r="AA7" s="47"/>
      <c r="AB7" s="47"/>
      <c r="AC7" s="47"/>
      <c r="AD7" s="47"/>
      <c r="AE7" s="47" t="s">
        <v>156</v>
      </c>
      <c r="AF7" s="47" t="s">
        <v>152</v>
      </c>
      <c r="AG7" s="47"/>
      <c r="AH7" s="47"/>
      <c r="AI7" s="47"/>
      <c r="AJ7" s="47"/>
      <c r="AK7" s="47"/>
      <c r="AL7" s="47"/>
      <c r="AM7" s="47"/>
      <c r="AN7" s="47">
        <v>4</v>
      </c>
      <c r="AO7" s="47"/>
      <c r="AP7" s="47">
        <f>SUM(AM7:AO7)</f>
        <v>4</v>
      </c>
      <c r="AQ7" s="47">
        <f>IF(COUNTIF(G7:AL7,5)*5 + SP최종!I8 &gt;20,20,COUNTIF(G7:AL7,5)*5 + SP최종!I8)</f>
        <v>14.8</v>
      </c>
      <c r="AR7" s="47">
        <v>96</v>
      </c>
      <c r="AS7" s="49">
        <v>106</v>
      </c>
      <c r="AT7" s="56">
        <f>SUM(AP7:AS7)</f>
        <v>220.8</v>
      </c>
      <c r="AU7" s="47" t="s">
        <v>164</v>
      </c>
      <c r="AV7" s="47"/>
      <c r="AW7" s="47"/>
      <c r="AX7" s="47"/>
      <c r="AY7" s="47"/>
      <c r="AZ7" s="50"/>
      <c r="BB7" s="51">
        <f>AQ7-SP최종!I8</f>
        <v>0</v>
      </c>
    </row>
    <row r="8" spans="2:54" ht="16.5" customHeight="1" x14ac:dyDescent="0.15">
      <c r="B8" s="46">
        <v>7</v>
      </c>
      <c r="C8" s="47" t="s">
        <v>11</v>
      </c>
      <c r="D8" s="47" t="s">
        <v>12</v>
      </c>
      <c r="E8" s="48">
        <v>1</v>
      </c>
      <c r="F8" s="48">
        <v>201521347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>
        <v>7</v>
      </c>
      <c r="AN8" s="47">
        <v>0</v>
      </c>
      <c r="AO8" s="47"/>
      <c r="AP8" s="47">
        <f>SUM(AM8:AO8)</f>
        <v>7</v>
      </c>
      <c r="AQ8" s="47">
        <f>IF(COUNTIF(G8:AL8,5)*5 + SP최종!I9 &gt;20,20,COUNTIF(G8:AL8,5)*5 + SP최종!I9)</f>
        <v>14.4</v>
      </c>
      <c r="AR8" s="47">
        <v>70.5</v>
      </c>
      <c r="AS8" s="49">
        <v>44.5</v>
      </c>
      <c r="AT8" s="56">
        <f>SUM(AP8:AS8)</f>
        <v>136.4</v>
      </c>
      <c r="AU8" s="47" t="s">
        <v>167</v>
      </c>
      <c r="AV8" s="47"/>
      <c r="AW8" s="47"/>
      <c r="AX8" s="47"/>
      <c r="AY8" s="47"/>
      <c r="AZ8" s="50"/>
      <c r="BB8" s="51">
        <f>AQ8-SP최종!I9</f>
        <v>0</v>
      </c>
    </row>
    <row r="9" spans="2:54" ht="16.5" customHeight="1" x14ac:dyDescent="0.15">
      <c r="B9" s="46">
        <v>8</v>
      </c>
      <c r="C9" s="47" t="s">
        <v>18</v>
      </c>
      <c r="D9" s="47" t="s">
        <v>19</v>
      </c>
      <c r="E9" s="48">
        <v>2</v>
      </c>
      <c r="F9" s="48">
        <v>201421136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>
        <v>7</v>
      </c>
      <c r="AN9" s="47"/>
      <c r="AO9" s="47"/>
      <c r="AP9" s="47">
        <f>SUM(AM9:AO9)</f>
        <v>7</v>
      </c>
      <c r="AQ9" s="47">
        <f>IF(COUNTIF(G9:AL9,5)*5 + SP최종!I10 &gt;20,20,COUNTIF(G9:AL9,5)*5 + SP최종!I10)</f>
        <v>12.814407338172682</v>
      </c>
      <c r="AR9" s="47">
        <v>66.5</v>
      </c>
      <c r="AS9" s="49">
        <v>68.5</v>
      </c>
      <c r="AT9" s="56">
        <f>SUM(AP9:AS9)</f>
        <v>154.81440733817269</v>
      </c>
      <c r="AU9" s="47" t="s">
        <v>167</v>
      </c>
      <c r="AV9" s="47"/>
      <c r="AW9" s="47"/>
      <c r="AX9" s="47"/>
      <c r="AY9" s="47"/>
      <c r="AZ9" s="50"/>
      <c r="BB9" s="51">
        <f>AQ9-SP최종!I10</f>
        <v>0</v>
      </c>
    </row>
    <row r="10" spans="2:54" ht="16.5" customHeight="1" x14ac:dyDescent="0.15">
      <c r="B10" s="46">
        <v>9</v>
      </c>
      <c r="C10" s="47" t="s">
        <v>24</v>
      </c>
      <c r="D10" s="47" t="s">
        <v>25</v>
      </c>
      <c r="E10" s="48">
        <v>3</v>
      </c>
      <c r="F10" s="48">
        <v>201320494</v>
      </c>
      <c r="G10" s="47"/>
      <c r="H10" s="47"/>
      <c r="I10" s="47"/>
      <c r="J10" s="47"/>
      <c r="K10" s="47"/>
      <c r="L10" s="47"/>
      <c r="M10" s="47" t="s">
        <v>56</v>
      </c>
      <c r="N10" s="47"/>
      <c r="O10" s="47"/>
      <c r="P10" s="47"/>
      <c r="Q10" s="47" t="s">
        <v>58</v>
      </c>
      <c r="R10" s="47"/>
      <c r="S10" s="47"/>
      <c r="T10" s="47" t="s">
        <v>59</v>
      </c>
      <c r="U10" s="47"/>
      <c r="V10" s="47"/>
      <c r="W10" s="47"/>
      <c r="X10" s="47"/>
      <c r="Y10" s="47"/>
      <c r="Z10" s="47" t="s">
        <v>152</v>
      </c>
      <c r="AA10" s="47" t="s">
        <v>152</v>
      </c>
      <c r="AB10" s="52" t="s">
        <v>159</v>
      </c>
      <c r="AC10" s="47"/>
      <c r="AD10" s="47"/>
      <c r="AE10" s="47"/>
      <c r="AF10" s="47"/>
      <c r="AG10" s="47"/>
      <c r="AH10" s="47"/>
      <c r="AI10" s="47"/>
      <c r="AJ10" s="47" t="s">
        <v>160</v>
      </c>
      <c r="AK10" s="47"/>
      <c r="AL10" s="47"/>
      <c r="AM10" s="47">
        <v>1</v>
      </c>
      <c r="AN10" s="47">
        <v>0</v>
      </c>
      <c r="AO10" s="47"/>
      <c r="AP10" s="47">
        <f>SUM(AM10:AO10)</f>
        <v>1</v>
      </c>
      <c r="AQ10" s="47">
        <f>IF(COUNTIF(G10:AL10,5)*5 + SP최종!I11 &gt;20,20,COUNTIF(G10:AL10,5)*5 + SP최종!I11)</f>
        <v>20</v>
      </c>
      <c r="AR10" s="47">
        <v>83</v>
      </c>
      <c r="AS10" s="49">
        <v>83</v>
      </c>
      <c r="AT10" s="56">
        <f>SUM(AP10:AS10)</f>
        <v>187</v>
      </c>
      <c r="AU10" s="47" t="s">
        <v>166</v>
      </c>
      <c r="AV10" s="47" t="s">
        <v>17</v>
      </c>
      <c r="AW10" s="47"/>
      <c r="AX10" s="47"/>
      <c r="AY10" s="47"/>
      <c r="AZ10" s="50"/>
      <c r="BB10" s="51">
        <f>AQ10-SP최종!I11</f>
        <v>0</v>
      </c>
    </row>
    <row r="11" spans="2:54" ht="16.5" customHeight="1" x14ac:dyDescent="0.15">
      <c r="B11" s="46">
        <v>10</v>
      </c>
      <c r="C11" s="47" t="s">
        <v>11</v>
      </c>
      <c r="D11" s="47" t="s">
        <v>12</v>
      </c>
      <c r="E11" s="48">
        <v>1</v>
      </c>
      <c r="F11" s="48">
        <v>201521448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 t="s">
        <v>58</v>
      </c>
      <c r="U11" s="47"/>
      <c r="V11" s="47"/>
      <c r="W11" s="47"/>
      <c r="X11" s="47" t="s">
        <v>154</v>
      </c>
      <c r="Y11" s="47"/>
      <c r="Z11" s="47" t="s">
        <v>154</v>
      </c>
      <c r="AA11" s="47" t="s">
        <v>152</v>
      </c>
      <c r="AB11" s="47" t="s">
        <v>152</v>
      </c>
      <c r="AC11" s="47"/>
      <c r="AD11" s="47"/>
      <c r="AE11" s="47"/>
      <c r="AF11" s="47" t="s">
        <v>152</v>
      </c>
      <c r="AG11" s="47"/>
      <c r="AH11" s="52"/>
      <c r="AI11" s="47"/>
      <c r="AJ11" s="47"/>
      <c r="AK11" s="47"/>
      <c r="AL11" s="47"/>
      <c r="AM11" s="47">
        <v>1</v>
      </c>
      <c r="AN11" s="47">
        <v>6</v>
      </c>
      <c r="AO11" s="47"/>
      <c r="AP11" s="47">
        <f>SUM(AM11:AO11)</f>
        <v>7</v>
      </c>
      <c r="AQ11" s="47">
        <f>IF(COUNTIF(G11:AL11,5)*5 + SP최종!I12 &gt;20,20,COUNTIF(G11:AL11,5)*5 + SP최종!I12)</f>
        <v>8</v>
      </c>
      <c r="AR11" s="47">
        <v>56</v>
      </c>
      <c r="AS11" s="49">
        <v>37.5</v>
      </c>
      <c r="AT11" s="56">
        <f>SUM(AP11:AS11)</f>
        <v>108.5</v>
      </c>
      <c r="AU11" s="47" t="s">
        <v>168</v>
      </c>
      <c r="AV11" s="47"/>
      <c r="AW11" s="47"/>
      <c r="AX11" s="47"/>
      <c r="AY11" s="47"/>
      <c r="AZ11" s="50"/>
      <c r="BB11" s="51">
        <f>AQ11-SP최종!I12</f>
        <v>0</v>
      </c>
    </row>
    <row r="12" spans="2:54" ht="16.5" customHeight="1" x14ac:dyDescent="0.15">
      <c r="B12" s="46">
        <v>11</v>
      </c>
      <c r="C12" s="47" t="s">
        <v>11</v>
      </c>
      <c r="D12" s="47" t="s">
        <v>12</v>
      </c>
      <c r="E12" s="48">
        <v>1</v>
      </c>
      <c r="F12" s="48">
        <v>201521363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 t="s">
        <v>58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>
        <v>8</v>
      </c>
      <c r="AN12" s="47">
        <v>0</v>
      </c>
      <c r="AO12" s="47"/>
      <c r="AP12" s="47">
        <f>SUM(AM12:AO12)</f>
        <v>8</v>
      </c>
      <c r="AQ12" s="47">
        <f>IF(COUNTIF(G12:AL12,5)*5 + SP최종!I13 &gt;20,20,COUNTIF(G12:AL12,5)*5 + SP최종!I13)</f>
        <v>18.600000000000001</v>
      </c>
      <c r="AR12" s="47">
        <v>96</v>
      </c>
      <c r="AS12" s="49">
        <v>88.7</v>
      </c>
      <c r="AT12" s="56">
        <f>SUM(AP12:AS12)</f>
        <v>211.3</v>
      </c>
      <c r="AU12" s="47" t="s">
        <v>165</v>
      </c>
      <c r="AV12" s="47"/>
      <c r="AW12" s="47"/>
      <c r="AX12" s="47"/>
      <c r="AY12" s="47"/>
      <c r="AZ12" s="50"/>
      <c r="BB12" s="51">
        <f>AQ12-SP최종!I13</f>
        <v>0</v>
      </c>
    </row>
    <row r="13" spans="2:54" ht="16.5" customHeight="1" x14ac:dyDescent="0.15">
      <c r="B13" s="46">
        <v>12</v>
      </c>
      <c r="C13" s="47" t="s">
        <v>11</v>
      </c>
      <c r="D13" s="47" t="s">
        <v>12</v>
      </c>
      <c r="E13" s="48">
        <v>1</v>
      </c>
      <c r="F13" s="48">
        <v>201521337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>
        <v>8</v>
      </c>
      <c r="AN13" s="47">
        <v>2</v>
      </c>
      <c r="AO13" s="47"/>
      <c r="AP13" s="47">
        <f>SUM(AM13:AO13)</f>
        <v>10</v>
      </c>
      <c r="AQ13" s="47">
        <f>IF(COUNTIF(G13:AL13,5)*5 + SP최종!I14 &gt;20,20,COUNTIF(G13:AL13,5)*5 + SP최종!I14)</f>
        <v>15.2</v>
      </c>
      <c r="AR13" s="47">
        <v>91</v>
      </c>
      <c r="AS13" s="49">
        <v>60.5</v>
      </c>
      <c r="AT13" s="56">
        <f>SUM(AP13:AS13)</f>
        <v>176.7</v>
      </c>
      <c r="AU13" s="47" t="s">
        <v>166</v>
      </c>
      <c r="AV13" s="47"/>
      <c r="AW13" s="47"/>
      <c r="AX13" s="47"/>
      <c r="AY13" s="47"/>
      <c r="AZ13" s="50"/>
      <c r="BB13" s="51">
        <f>AQ13-SP최종!I14</f>
        <v>0</v>
      </c>
    </row>
    <row r="14" spans="2:54" ht="16.5" customHeight="1" x14ac:dyDescent="0.15">
      <c r="B14" s="46">
        <v>13</v>
      </c>
      <c r="C14" s="47" t="s">
        <v>11</v>
      </c>
      <c r="D14" s="47" t="s">
        <v>12</v>
      </c>
      <c r="E14" s="48">
        <v>1</v>
      </c>
      <c r="F14" s="48">
        <v>201521386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>
        <v>8</v>
      </c>
      <c r="AN14" s="47"/>
      <c r="AO14" s="47"/>
      <c r="AP14" s="47">
        <f>SUM(AM14:AO14)</f>
        <v>8</v>
      </c>
      <c r="AQ14" s="47">
        <f>IF(COUNTIF(G14:AL14,5)*5 + SP최종!I15 &gt;20,20,COUNTIF(G14:AL14,5)*5 + SP최종!I15)</f>
        <v>11.6</v>
      </c>
      <c r="AR14" s="47">
        <v>98</v>
      </c>
      <c r="AS14" s="49">
        <v>78.5</v>
      </c>
      <c r="AT14" s="56">
        <f>SUM(AP14:AS14)</f>
        <v>196.1</v>
      </c>
      <c r="AU14" s="47" t="s">
        <v>165</v>
      </c>
      <c r="AV14" s="47"/>
      <c r="AW14" s="47"/>
      <c r="AX14" s="47"/>
      <c r="AY14" s="47"/>
      <c r="AZ14" s="50"/>
      <c r="BB14" s="51">
        <f>AQ14-SP최종!I15</f>
        <v>0</v>
      </c>
    </row>
    <row r="15" spans="2:54" ht="16.5" customHeight="1" x14ac:dyDescent="0.15">
      <c r="B15" s="46">
        <v>14</v>
      </c>
      <c r="C15" s="47" t="s">
        <v>11</v>
      </c>
      <c r="D15" s="47" t="s">
        <v>12</v>
      </c>
      <c r="E15" s="48">
        <v>1</v>
      </c>
      <c r="F15" s="48">
        <v>201521355</v>
      </c>
      <c r="G15" s="47"/>
      <c r="H15" s="47"/>
      <c r="I15" s="47"/>
      <c r="J15" s="47"/>
      <c r="K15" s="47"/>
      <c r="L15" s="47"/>
      <c r="M15" s="47"/>
      <c r="N15" s="47"/>
      <c r="O15" s="47"/>
      <c r="P15" s="47" t="s">
        <v>58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>
        <v>0</v>
      </c>
      <c r="AN15" s="47">
        <v>0</v>
      </c>
      <c r="AO15" s="47"/>
      <c r="AP15" s="47">
        <f>SUM(AM15:AO15)</f>
        <v>0</v>
      </c>
      <c r="AQ15" s="47">
        <f>IF(COUNTIF(G15:AL15,5)*5 + SP최종!I16 &gt;20,20,COUNTIF(G15:AL15,5)*5 + SP최종!I16)</f>
        <v>20</v>
      </c>
      <c r="AR15" s="47">
        <v>67</v>
      </c>
      <c r="AS15" s="49">
        <v>21.5</v>
      </c>
      <c r="AT15" s="56">
        <f>SUM(AP15:AS15)</f>
        <v>108.5</v>
      </c>
      <c r="AU15" s="47" t="s">
        <v>168</v>
      </c>
      <c r="AV15" s="47"/>
      <c r="AW15" s="47"/>
      <c r="AX15" s="47"/>
      <c r="AY15" s="47"/>
      <c r="AZ15" s="50"/>
      <c r="BB15" s="51">
        <f>AQ15-SP최종!I16</f>
        <v>0</v>
      </c>
    </row>
    <row r="16" spans="2:54" ht="16.5" customHeight="1" x14ac:dyDescent="0.15">
      <c r="B16" s="46">
        <v>15</v>
      </c>
      <c r="C16" s="47" t="s">
        <v>11</v>
      </c>
      <c r="D16" s="47" t="s">
        <v>12</v>
      </c>
      <c r="E16" s="48">
        <v>1</v>
      </c>
      <c r="F16" s="48">
        <v>201521392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 t="s">
        <v>58</v>
      </c>
      <c r="U16" s="47"/>
      <c r="V16" s="47"/>
      <c r="W16" s="47"/>
      <c r="X16" s="47" t="s">
        <v>154</v>
      </c>
      <c r="Y16" s="47"/>
      <c r="Z16" s="47" t="s">
        <v>154</v>
      </c>
      <c r="AA16" s="47" t="s">
        <v>152</v>
      </c>
      <c r="AB16" s="47"/>
      <c r="AC16" s="47"/>
      <c r="AD16" s="47"/>
      <c r="AE16" s="47"/>
      <c r="AF16" s="47" t="s">
        <v>152</v>
      </c>
      <c r="AG16" s="47"/>
      <c r="AH16" s="47"/>
      <c r="AI16" s="47"/>
      <c r="AJ16" s="47"/>
      <c r="AK16" s="47"/>
      <c r="AL16" s="47"/>
      <c r="AM16" s="47">
        <v>3</v>
      </c>
      <c r="AN16" s="47">
        <v>2</v>
      </c>
      <c r="AO16" s="47"/>
      <c r="AP16" s="47">
        <f>SUM(AM16:AO16)</f>
        <v>5</v>
      </c>
      <c r="AQ16" s="47">
        <f>IF(COUNTIF(G16:AL16,5)*5 + SP최종!I17 &gt;20,20,COUNTIF(G16:AL16,5)*5 + SP최종!I17)</f>
        <v>15.2</v>
      </c>
      <c r="AR16" s="47">
        <v>88</v>
      </c>
      <c r="AS16" s="49">
        <v>85.2</v>
      </c>
      <c r="AT16" s="56">
        <f>SUM(AP16:AS16)</f>
        <v>193.4</v>
      </c>
      <c r="AU16" s="47" t="s">
        <v>165</v>
      </c>
      <c r="AV16" s="47"/>
      <c r="AW16" s="47"/>
      <c r="AX16" s="47"/>
      <c r="AY16" s="47"/>
      <c r="AZ16" s="50"/>
      <c r="BB16" s="51">
        <f>AQ16-SP최종!I17</f>
        <v>0</v>
      </c>
    </row>
    <row r="17" spans="2:54" ht="16.5" customHeight="1" x14ac:dyDescent="0.15">
      <c r="B17" s="46">
        <v>16</v>
      </c>
      <c r="C17" s="47" t="s">
        <v>11</v>
      </c>
      <c r="D17" s="47" t="s">
        <v>12</v>
      </c>
      <c r="E17" s="48">
        <v>1</v>
      </c>
      <c r="F17" s="48">
        <v>201521348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>
        <v>2</v>
      </c>
      <c r="AN17" s="47">
        <v>8</v>
      </c>
      <c r="AO17" s="47"/>
      <c r="AP17" s="47">
        <f>SUM(AM17:AO17)</f>
        <v>10</v>
      </c>
      <c r="AQ17" s="47">
        <f>IF(COUNTIF(G17:AL17,5)*5 + SP최종!I18 &gt;20,20,COUNTIF(G17:AL17,5)*5 + SP최종!I18)</f>
        <v>14.4</v>
      </c>
      <c r="AR17" s="47">
        <v>103</v>
      </c>
      <c r="AS17" s="49">
        <v>117.2</v>
      </c>
      <c r="AT17" s="56">
        <f>SUM(AP17:AS17)</f>
        <v>244.60000000000002</v>
      </c>
      <c r="AU17" s="47" t="s">
        <v>164</v>
      </c>
      <c r="AV17" s="47"/>
      <c r="AW17" s="47"/>
      <c r="AX17" s="47"/>
      <c r="AY17" s="47"/>
      <c r="AZ17" s="50"/>
      <c r="BB17" s="51">
        <f>AQ17-SP최종!I18</f>
        <v>0</v>
      </c>
    </row>
    <row r="18" spans="2:54" ht="16.5" customHeight="1" x14ac:dyDescent="0.15">
      <c r="B18" s="46">
        <v>17</v>
      </c>
      <c r="C18" s="47" t="s">
        <v>11</v>
      </c>
      <c r="D18" s="47" t="s">
        <v>12</v>
      </c>
      <c r="E18" s="48">
        <v>1</v>
      </c>
      <c r="F18" s="48">
        <v>201521418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>
        <v>8</v>
      </c>
      <c r="AN18" s="53">
        <f>AN82</f>
        <v>0</v>
      </c>
      <c r="AO18" s="47"/>
      <c r="AP18" s="47">
        <f>SUM(AM18:AO18)</f>
        <v>8</v>
      </c>
      <c r="AQ18" s="47">
        <f>IF(COUNTIF(G18:AL18,5)*5 + SP최종!I19 &gt;20,20,COUNTIF(G18:AL18,5)*5 + SP최종!I19)</f>
        <v>20</v>
      </c>
      <c r="AR18" s="47">
        <v>74</v>
      </c>
      <c r="AS18" s="49">
        <v>53.6</v>
      </c>
      <c r="AT18" s="56">
        <f>SUM(AP18:AS18)</f>
        <v>155.6</v>
      </c>
      <c r="AU18" s="47" t="s">
        <v>167</v>
      </c>
      <c r="AV18" s="47"/>
      <c r="AW18" s="47"/>
      <c r="AX18" s="47"/>
      <c r="AY18" s="47"/>
      <c r="AZ18" s="50"/>
      <c r="BA18" s="43" t="s">
        <v>158</v>
      </c>
      <c r="BB18" s="51">
        <f>AQ18-SP최종!I19</f>
        <v>0</v>
      </c>
    </row>
    <row r="19" spans="2:54" ht="16.5" customHeight="1" x14ac:dyDescent="0.15">
      <c r="B19" s="46">
        <v>18</v>
      </c>
      <c r="C19" s="47" t="s">
        <v>11</v>
      </c>
      <c r="D19" s="47" t="s">
        <v>12</v>
      </c>
      <c r="E19" s="48">
        <v>1</v>
      </c>
      <c r="F19" s="48">
        <v>201521371</v>
      </c>
      <c r="G19" s="47"/>
      <c r="H19" s="47" t="s">
        <v>151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>
        <v>8</v>
      </c>
      <c r="AN19" s="47">
        <v>5</v>
      </c>
      <c r="AO19" s="47"/>
      <c r="AP19" s="47">
        <f>SUM(AM19:AO19)</f>
        <v>13</v>
      </c>
      <c r="AQ19" s="53">
        <v>20</v>
      </c>
      <c r="AR19" s="47">
        <v>100</v>
      </c>
      <c r="AS19" s="49">
        <v>67</v>
      </c>
      <c r="AT19" s="56">
        <f>SUM(AP19:AS19)</f>
        <v>200</v>
      </c>
      <c r="AU19" s="47" t="s">
        <v>165</v>
      </c>
      <c r="AV19" s="47"/>
      <c r="AW19" s="47"/>
      <c r="AX19" s="47"/>
      <c r="AY19" s="47"/>
      <c r="AZ19" s="50"/>
      <c r="BB19" s="51">
        <f>AQ19-SP최종!I20</f>
        <v>4.5999999999999996</v>
      </c>
    </row>
    <row r="20" spans="2:54" ht="16.5" customHeight="1" x14ac:dyDescent="0.15">
      <c r="B20" s="46">
        <v>19</v>
      </c>
      <c r="C20" s="47" t="s">
        <v>11</v>
      </c>
      <c r="D20" s="47" t="s">
        <v>12</v>
      </c>
      <c r="E20" s="48">
        <v>1</v>
      </c>
      <c r="F20" s="48">
        <v>201521393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 t="s">
        <v>58</v>
      </c>
      <c r="U20" s="47"/>
      <c r="V20" s="47"/>
      <c r="W20" s="47"/>
      <c r="X20" s="47" t="s">
        <v>154</v>
      </c>
      <c r="Y20" s="47"/>
      <c r="Z20" s="47"/>
      <c r="AA20" s="47" t="s">
        <v>154</v>
      </c>
      <c r="AB20" s="47"/>
      <c r="AC20" s="47"/>
      <c r="AD20" s="47" t="s">
        <v>152</v>
      </c>
      <c r="AE20" s="47"/>
      <c r="AF20" s="47"/>
      <c r="AG20" s="47"/>
      <c r="AH20" s="47"/>
      <c r="AI20" s="47"/>
      <c r="AJ20" s="47"/>
      <c r="AK20" s="47"/>
      <c r="AL20" s="47"/>
      <c r="AM20" s="47">
        <v>8</v>
      </c>
      <c r="AN20" s="47">
        <v>0</v>
      </c>
      <c r="AO20" s="47"/>
      <c r="AP20" s="47">
        <f>SUM(AM20:AO20)</f>
        <v>8</v>
      </c>
      <c r="AQ20" s="47">
        <f>IF(COUNTIF(G20:AL20,5)*5 + SP최종!I21 &gt;20,20,COUNTIF(G20:AL20,5)*5 + SP최종!I21)</f>
        <v>15</v>
      </c>
      <c r="AR20" s="47">
        <v>96</v>
      </c>
      <c r="AS20" s="49">
        <v>76</v>
      </c>
      <c r="AT20" s="56">
        <f>SUM(AP20:AS20)</f>
        <v>195</v>
      </c>
      <c r="AU20" s="47" t="s">
        <v>165</v>
      </c>
      <c r="AV20" s="47"/>
      <c r="AW20" s="47"/>
      <c r="AX20" s="47"/>
      <c r="AY20" s="47"/>
      <c r="AZ20" s="50"/>
      <c r="BB20" s="51">
        <f>AQ20-SP최종!I21</f>
        <v>0</v>
      </c>
    </row>
    <row r="21" spans="2:54" ht="16.5" customHeight="1" x14ac:dyDescent="0.15">
      <c r="B21" s="46">
        <v>20</v>
      </c>
      <c r="C21" s="47" t="s">
        <v>22</v>
      </c>
      <c r="D21" s="47" t="s">
        <v>23</v>
      </c>
      <c r="E21" s="48">
        <v>4</v>
      </c>
      <c r="F21" s="48">
        <v>200921431</v>
      </c>
      <c r="G21" s="47"/>
      <c r="H21" s="47"/>
      <c r="I21" s="47"/>
      <c r="J21" s="47"/>
      <c r="K21" s="47"/>
      <c r="L21" s="47">
        <v>5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>
        <v>5</v>
      </c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>
        <v>8</v>
      </c>
      <c r="AN21" s="47">
        <v>10</v>
      </c>
      <c r="AO21" s="47"/>
      <c r="AP21" s="47">
        <f>SUM(AM21:AO21)</f>
        <v>18</v>
      </c>
      <c r="AQ21" s="47">
        <f>IF(COUNTIF(G21:AL21,5)*5 + SP최종!I22 &gt;20,20,COUNTIF(G21:AL21,5)*5 + SP최종!I22)</f>
        <v>20</v>
      </c>
      <c r="AR21" s="47">
        <v>108</v>
      </c>
      <c r="AS21" s="49">
        <v>126</v>
      </c>
      <c r="AT21" s="56">
        <f>SUM(AP21:AS21)</f>
        <v>272</v>
      </c>
      <c r="AU21" s="47" t="s">
        <v>164</v>
      </c>
      <c r="AV21" s="47"/>
      <c r="AW21" s="47" t="s">
        <v>21</v>
      </c>
      <c r="AX21" s="47"/>
      <c r="AY21" s="47"/>
      <c r="AZ21" s="50"/>
      <c r="BB21" s="51">
        <f>AQ21-SP최종!I22</f>
        <v>4.4000000000000004</v>
      </c>
    </row>
    <row r="22" spans="2:54" ht="16.5" customHeight="1" x14ac:dyDescent="0.15">
      <c r="B22" s="46">
        <v>21</v>
      </c>
      <c r="C22" s="47" t="s">
        <v>11</v>
      </c>
      <c r="D22" s="47" t="s">
        <v>12</v>
      </c>
      <c r="E22" s="48">
        <v>3</v>
      </c>
      <c r="F22" s="48">
        <v>201323214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>
        <v>9</v>
      </c>
      <c r="AN22" s="47"/>
      <c r="AO22" s="47"/>
      <c r="AP22" s="47">
        <f>SUM(AM22:AO22)</f>
        <v>9</v>
      </c>
      <c r="AQ22" s="47">
        <f>IF(COUNTIF(G22:AL22,5)*5 + SP최종!I23 &gt;20,20,COUNTIF(G22:AL22,5)*5 + SP최종!I23)</f>
        <v>14.6</v>
      </c>
      <c r="AR22" s="47">
        <v>78</v>
      </c>
      <c r="AS22" s="49">
        <v>73</v>
      </c>
      <c r="AT22" s="56">
        <f>SUM(AP22:AS22)</f>
        <v>174.6</v>
      </c>
      <c r="AU22" s="47" t="s">
        <v>166</v>
      </c>
      <c r="AV22" s="47"/>
      <c r="AW22" s="47"/>
      <c r="AX22" s="47"/>
      <c r="AY22" s="47"/>
      <c r="AZ22" s="50"/>
      <c r="BB22" s="51">
        <f>AQ22-SP최종!I23</f>
        <v>0</v>
      </c>
    </row>
    <row r="23" spans="2:54" ht="16.5" customHeight="1" x14ac:dyDescent="0.15">
      <c r="B23" s="46">
        <v>22</v>
      </c>
      <c r="C23" s="47" t="s">
        <v>11</v>
      </c>
      <c r="D23" s="47" t="s">
        <v>12</v>
      </c>
      <c r="E23" s="48">
        <v>1</v>
      </c>
      <c r="F23" s="48">
        <v>201521419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 t="s">
        <v>58</v>
      </c>
      <c r="U23" s="47"/>
      <c r="V23" s="47"/>
      <c r="W23" s="47"/>
      <c r="X23" s="47" t="s">
        <v>154</v>
      </c>
      <c r="Y23" s="47"/>
      <c r="Z23" s="47"/>
      <c r="AA23" s="47"/>
      <c r="AB23" s="47" t="s">
        <v>154</v>
      </c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>
        <v>7</v>
      </c>
      <c r="AN23" s="47">
        <v>0</v>
      </c>
      <c r="AO23" s="47"/>
      <c r="AP23" s="47">
        <f>SUM(AM23:AO23)</f>
        <v>7</v>
      </c>
      <c r="AQ23" s="47">
        <f>IF(COUNTIF(G23:AL23,5)*5 + SP최종!I24 &gt;20,20,COUNTIF(G23:AL23,5)*5 + SP최종!I24)</f>
        <v>15.2</v>
      </c>
      <c r="AR23" s="47">
        <v>50</v>
      </c>
      <c r="AS23" s="61"/>
      <c r="AT23" s="56"/>
      <c r="AU23" s="47" t="s">
        <v>170</v>
      </c>
      <c r="AV23" s="47"/>
      <c r="AW23" s="47"/>
      <c r="AX23" s="47"/>
      <c r="AY23" s="47"/>
      <c r="AZ23" s="50"/>
      <c r="BB23" s="51">
        <f>AQ23-SP최종!I24</f>
        <v>0</v>
      </c>
    </row>
    <row r="24" spans="2:54" ht="16.5" customHeight="1" x14ac:dyDescent="0.15">
      <c r="B24" s="46">
        <v>23</v>
      </c>
      <c r="C24" s="47" t="s">
        <v>11</v>
      </c>
      <c r="D24" s="47" t="s">
        <v>12</v>
      </c>
      <c r="E24" s="48">
        <v>1</v>
      </c>
      <c r="F24" s="48">
        <v>201521424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 t="s">
        <v>58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>
        <v>2</v>
      </c>
      <c r="AN24" s="47"/>
      <c r="AO24" s="47"/>
      <c r="AP24" s="47">
        <f>SUM(AM24:AO24)</f>
        <v>2</v>
      </c>
      <c r="AQ24" s="47">
        <f>IF(COUNTIF(G24:AL24,5)*5 + SP최종!I25 &gt;20,20,COUNTIF(G24:AL24,5)*5 + SP최종!I25)</f>
        <v>0</v>
      </c>
      <c r="AR24" s="47">
        <v>73</v>
      </c>
      <c r="AS24" s="61"/>
      <c r="AT24" s="56"/>
      <c r="AU24" s="47" t="s">
        <v>170</v>
      </c>
      <c r="AV24" s="47"/>
      <c r="AW24" s="47"/>
      <c r="AX24" s="47"/>
      <c r="AY24" s="47"/>
      <c r="AZ24" s="50"/>
      <c r="BB24" s="51">
        <f>AQ24-SP최종!I25</f>
        <v>0</v>
      </c>
    </row>
    <row r="25" spans="2:54" ht="16.5" customHeight="1" x14ac:dyDescent="0.15">
      <c r="B25" s="46">
        <v>24</v>
      </c>
      <c r="C25" s="47" t="s">
        <v>11</v>
      </c>
      <c r="D25" s="47" t="s">
        <v>12</v>
      </c>
      <c r="E25" s="48">
        <v>1</v>
      </c>
      <c r="F25" s="48">
        <v>201521412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 t="s">
        <v>58</v>
      </c>
      <c r="U25" s="47"/>
      <c r="V25" s="47"/>
      <c r="W25" s="47"/>
      <c r="X25" s="47" t="s">
        <v>154</v>
      </c>
      <c r="Y25" s="47"/>
      <c r="Z25" s="47" t="s">
        <v>154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>
        <v>5</v>
      </c>
      <c r="AN25" s="47">
        <v>1</v>
      </c>
      <c r="AO25" s="47"/>
      <c r="AP25" s="47">
        <f>SUM(AM25:AO25)</f>
        <v>6</v>
      </c>
      <c r="AQ25" s="47">
        <f>IF(COUNTIF(G25:AL25,5)*5 + SP최종!I26 &gt;20,20,COUNTIF(G25:AL25,5)*5 + SP최종!I26)</f>
        <v>0</v>
      </c>
      <c r="AR25" s="47">
        <v>93</v>
      </c>
      <c r="AS25" s="49">
        <v>69.5</v>
      </c>
      <c r="AT25" s="56">
        <f>SUM(AP25:AS25)</f>
        <v>168.5</v>
      </c>
      <c r="AU25" s="47" t="s">
        <v>166</v>
      </c>
      <c r="AV25" s="47"/>
      <c r="AW25" s="47"/>
      <c r="AX25" s="47"/>
      <c r="AY25" s="47"/>
      <c r="AZ25" s="50"/>
      <c r="BB25" s="51">
        <f>AQ25-SP최종!I26</f>
        <v>0</v>
      </c>
    </row>
    <row r="26" spans="2:54" ht="16.5" customHeight="1" x14ac:dyDescent="0.15">
      <c r="B26" s="46">
        <v>25</v>
      </c>
      <c r="C26" s="47" t="s">
        <v>11</v>
      </c>
      <c r="D26" s="47" t="s">
        <v>12</v>
      </c>
      <c r="E26" s="48">
        <v>1</v>
      </c>
      <c r="F26" s="48">
        <v>201521382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 t="s">
        <v>152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>
        <v>0</v>
      </c>
      <c r="AN26" s="47">
        <v>2</v>
      </c>
      <c r="AO26" s="47"/>
      <c r="AP26" s="47">
        <f>SUM(AM26:AO26)</f>
        <v>2</v>
      </c>
      <c r="AQ26" s="47">
        <f>IF(COUNTIF(G26:AL26,5)*5 + SP최종!I27 &gt;20,20,COUNTIF(G26:AL26,5)*5 + SP최종!I27)</f>
        <v>0</v>
      </c>
      <c r="AR26" s="47">
        <v>54</v>
      </c>
      <c r="AS26" s="49">
        <v>26.5</v>
      </c>
      <c r="AT26" s="56">
        <f>SUM(AP26:AS26)</f>
        <v>82.5</v>
      </c>
      <c r="AU26" s="47" t="s">
        <v>169</v>
      </c>
      <c r="AV26" s="47"/>
      <c r="AW26" s="47"/>
      <c r="AX26" s="47"/>
      <c r="AY26" s="47"/>
      <c r="AZ26" s="50"/>
      <c r="BB26" s="51">
        <f>AQ26-SP최종!I27</f>
        <v>0</v>
      </c>
    </row>
    <row r="27" spans="2:54" ht="16.5" customHeight="1" x14ac:dyDescent="0.15">
      <c r="B27" s="46">
        <v>26</v>
      </c>
      <c r="C27" s="47" t="s">
        <v>11</v>
      </c>
      <c r="D27" s="47" t="s">
        <v>12</v>
      </c>
      <c r="E27" s="48">
        <v>1</v>
      </c>
      <c r="F27" s="48">
        <v>201521422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 t="s">
        <v>58</v>
      </c>
      <c r="U27" s="47"/>
      <c r="V27" s="47"/>
      <c r="W27" s="47"/>
      <c r="X27" s="47" t="s">
        <v>154</v>
      </c>
      <c r="Y27" s="47"/>
      <c r="Z27" s="47" t="s">
        <v>154</v>
      </c>
      <c r="AA27" s="47" t="s">
        <v>152</v>
      </c>
      <c r="AB27" s="47" t="s">
        <v>152</v>
      </c>
      <c r="AC27" s="47"/>
      <c r="AD27" s="47"/>
      <c r="AE27" s="47"/>
      <c r="AF27" s="47"/>
      <c r="AG27" s="47"/>
      <c r="AH27" s="47" t="s">
        <v>152</v>
      </c>
      <c r="AI27" s="47"/>
      <c r="AJ27" s="52" t="s">
        <v>159</v>
      </c>
      <c r="AK27" s="47"/>
      <c r="AL27" s="47"/>
      <c r="AM27" s="47"/>
      <c r="AN27" s="47"/>
      <c r="AO27" s="47"/>
      <c r="AP27" s="47">
        <f>SUM(AM27:AO27)</f>
        <v>0</v>
      </c>
      <c r="AQ27" s="47">
        <f>IF(COUNTIF(G27:AL27,5)*5 + SP최종!I28 &gt;20,20,COUNTIF(G27:AL27,5)*5 + SP최종!I28)</f>
        <v>0</v>
      </c>
      <c r="AR27" s="47"/>
      <c r="AS27" s="49"/>
      <c r="AT27" s="56">
        <f>SUM(AP27:AS27)</f>
        <v>0</v>
      </c>
      <c r="AU27" s="47" t="s">
        <v>170</v>
      </c>
      <c r="AV27" s="47"/>
      <c r="AW27" s="47"/>
      <c r="AX27" s="47"/>
      <c r="AY27" s="47"/>
      <c r="AZ27" s="50"/>
      <c r="BB27" s="51">
        <f>AQ27-SP최종!I28</f>
        <v>0</v>
      </c>
    </row>
    <row r="28" spans="2:54" ht="16.5" customHeight="1" x14ac:dyDescent="0.15">
      <c r="B28" s="46">
        <v>27</v>
      </c>
      <c r="C28" s="47" t="s">
        <v>11</v>
      </c>
      <c r="D28" s="47" t="s">
        <v>12</v>
      </c>
      <c r="E28" s="48">
        <v>2</v>
      </c>
      <c r="F28" s="48">
        <v>201221414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>
        <v>8</v>
      </c>
      <c r="AN28" s="47">
        <v>0</v>
      </c>
      <c r="AO28" s="47"/>
      <c r="AP28" s="47">
        <f>SUM(AM28:AO28)</f>
        <v>8</v>
      </c>
      <c r="AQ28" s="47">
        <f>IF(COUNTIF(G28:AL28,5)*5 + SP최종!I29 &gt;20,20,COUNTIF(G28:AL28,5)*5 + SP최종!I29)</f>
        <v>15.2</v>
      </c>
      <c r="AR28" s="47">
        <v>75</v>
      </c>
      <c r="AS28" s="49">
        <v>103.6</v>
      </c>
      <c r="AT28" s="56">
        <f>SUM(AP28:AS28)</f>
        <v>201.8</v>
      </c>
      <c r="AU28" s="47" t="s">
        <v>165</v>
      </c>
      <c r="AV28" s="47"/>
      <c r="AW28" s="47" t="s">
        <v>21</v>
      </c>
      <c r="AX28" s="47"/>
      <c r="AY28" s="47"/>
      <c r="AZ28" s="50"/>
      <c r="BB28" s="51">
        <f>AQ28-SP최종!I29</f>
        <v>0</v>
      </c>
    </row>
    <row r="29" spans="2:54" ht="16.5" customHeight="1" x14ac:dyDescent="0.15">
      <c r="B29" s="46">
        <v>28</v>
      </c>
      <c r="C29" s="47" t="s">
        <v>11</v>
      </c>
      <c r="D29" s="47" t="s">
        <v>12</v>
      </c>
      <c r="E29" s="48">
        <v>1</v>
      </c>
      <c r="F29" s="48">
        <v>201521367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 t="s">
        <v>58</v>
      </c>
      <c r="U29" s="47"/>
      <c r="V29" s="47"/>
      <c r="W29" s="47"/>
      <c r="X29" s="47" t="s">
        <v>154</v>
      </c>
      <c r="Y29" s="47"/>
      <c r="Z29" s="47"/>
      <c r="AA29" s="47" t="s">
        <v>154</v>
      </c>
      <c r="AB29" s="47" t="s">
        <v>152</v>
      </c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>
        <v>8</v>
      </c>
      <c r="AN29" s="47">
        <v>4</v>
      </c>
      <c r="AO29" s="47"/>
      <c r="AP29" s="47">
        <f>SUM(AM29:AO29)</f>
        <v>12</v>
      </c>
      <c r="AQ29" s="47">
        <f>IF(COUNTIF(G29:AL29,5)*5 + SP최종!I30 &gt;20,20,COUNTIF(G29:AL29,5)*5 + SP최종!I30)</f>
        <v>8</v>
      </c>
      <c r="AR29" s="47">
        <v>95</v>
      </c>
      <c r="AS29" s="49">
        <v>58.5</v>
      </c>
      <c r="AT29" s="56">
        <f>SUM(AP29:AS29)</f>
        <v>173.5</v>
      </c>
      <c r="AU29" s="47" t="s">
        <v>166</v>
      </c>
      <c r="AV29" s="47"/>
      <c r="AW29" s="47"/>
      <c r="AX29" s="47"/>
      <c r="AY29" s="47"/>
      <c r="AZ29" s="50"/>
      <c r="BB29" s="51">
        <f>AQ29-SP최종!I30</f>
        <v>0</v>
      </c>
    </row>
    <row r="30" spans="2:54" ht="16.5" customHeight="1" x14ac:dyDescent="0.15">
      <c r="B30" s="46">
        <v>29</v>
      </c>
      <c r="C30" s="47" t="s">
        <v>11</v>
      </c>
      <c r="D30" s="47" t="s">
        <v>12</v>
      </c>
      <c r="E30" s="48">
        <v>1</v>
      </c>
      <c r="F30" s="48">
        <v>201521447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 t="s">
        <v>58</v>
      </c>
      <c r="U30" s="47"/>
      <c r="V30" s="47"/>
      <c r="W30" s="47"/>
      <c r="X30" s="47" t="s">
        <v>154</v>
      </c>
      <c r="Y30" s="47"/>
      <c r="Z30" s="47" t="s">
        <v>154</v>
      </c>
      <c r="AA30" s="47" t="s">
        <v>152</v>
      </c>
      <c r="AB30" s="47" t="s">
        <v>152</v>
      </c>
      <c r="AC30" s="47"/>
      <c r="AD30" s="47"/>
      <c r="AE30" s="47"/>
      <c r="AF30" s="47" t="s">
        <v>152</v>
      </c>
      <c r="AG30" s="47"/>
      <c r="AH30" s="52" t="s">
        <v>155</v>
      </c>
      <c r="AI30" s="47"/>
      <c r="AJ30" s="47"/>
      <c r="AK30" s="47"/>
      <c r="AL30" s="47"/>
      <c r="AM30" s="47">
        <v>9</v>
      </c>
      <c r="AN30" s="47"/>
      <c r="AO30" s="47"/>
      <c r="AP30" s="47">
        <f>SUM(AM30:AO30)</f>
        <v>9</v>
      </c>
      <c r="AQ30" s="47">
        <f>IF(COUNTIF(G30:AL30,5)*5 + SP최종!I31 &gt;20,20,COUNTIF(G30:AL30,5)*5 + SP최종!I31)</f>
        <v>0</v>
      </c>
      <c r="AR30" s="47">
        <v>78</v>
      </c>
      <c r="AS30" s="61"/>
      <c r="AT30" s="56"/>
      <c r="AU30" s="47" t="s">
        <v>170</v>
      </c>
      <c r="AV30" s="47"/>
      <c r="AW30" s="47"/>
      <c r="AX30" s="47"/>
      <c r="AY30" s="47"/>
      <c r="AZ30" s="50"/>
      <c r="BB30" s="51">
        <f>AQ30-SP최종!I31</f>
        <v>0</v>
      </c>
    </row>
    <row r="31" spans="2:54" ht="16.5" customHeight="1" x14ac:dyDescent="0.15">
      <c r="B31" s="46">
        <v>30</v>
      </c>
      <c r="C31" s="47" t="s">
        <v>11</v>
      </c>
      <c r="D31" s="47" t="s">
        <v>12</v>
      </c>
      <c r="E31" s="48">
        <v>1</v>
      </c>
      <c r="F31" s="48">
        <v>201521340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>
        <v>8</v>
      </c>
      <c r="AN31" s="47">
        <v>2</v>
      </c>
      <c r="AO31" s="47"/>
      <c r="AP31" s="47">
        <f>SUM(AM31:AO31)</f>
        <v>10</v>
      </c>
      <c r="AQ31" s="47">
        <f>IF(COUNTIF(G31:AL31,5)*5 + SP최종!I32 &gt;20,20,COUNTIF(G31:AL31,5)*5 + SP최종!I32)</f>
        <v>11.6</v>
      </c>
      <c r="AR31" s="47">
        <v>67</v>
      </c>
      <c r="AS31" s="49">
        <v>63.5</v>
      </c>
      <c r="AT31" s="56">
        <f>SUM(AP31:AS31)</f>
        <v>152.1</v>
      </c>
      <c r="AU31" s="47" t="s">
        <v>167</v>
      </c>
      <c r="AV31" s="47"/>
      <c r="AW31" s="47"/>
      <c r="AX31" s="47"/>
      <c r="AY31" s="47"/>
      <c r="AZ31" s="50"/>
      <c r="BB31" s="51">
        <f>AQ31-SP최종!I32</f>
        <v>0</v>
      </c>
    </row>
    <row r="32" spans="2:54" ht="16.5" customHeight="1" x14ac:dyDescent="0.15">
      <c r="B32" s="46">
        <v>31</v>
      </c>
      <c r="C32" s="47" t="s">
        <v>11</v>
      </c>
      <c r="D32" s="47" t="s">
        <v>12</v>
      </c>
      <c r="E32" s="48">
        <v>1</v>
      </c>
      <c r="F32" s="48">
        <v>201521432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>
        <v>8</v>
      </c>
      <c r="AN32" s="47">
        <v>10</v>
      </c>
      <c r="AO32" s="47"/>
      <c r="AP32" s="47">
        <f>SUM(AM32:AO32)</f>
        <v>18</v>
      </c>
      <c r="AQ32" s="47">
        <f>IF(COUNTIF(G32:AL32,5)*5 + SP최종!I33 &gt;20,20,COUNTIF(G32:AL32,5)*5 + SP최종!I33)</f>
        <v>17.600000000000001</v>
      </c>
      <c r="AR32" s="47">
        <v>110</v>
      </c>
      <c r="AS32" s="49">
        <v>95.2</v>
      </c>
      <c r="AT32" s="56">
        <f>SUM(AP32:AS32)</f>
        <v>240.8</v>
      </c>
      <c r="AU32" s="47" t="s">
        <v>164</v>
      </c>
      <c r="AV32" s="47"/>
      <c r="AW32" s="47"/>
      <c r="AX32" s="47"/>
      <c r="AY32" s="47"/>
      <c r="AZ32" s="50"/>
      <c r="BB32" s="51">
        <f>AQ32-SP최종!I33</f>
        <v>0</v>
      </c>
    </row>
    <row r="33" spans="2:54" ht="16.5" customHeight="1" x14ac:dyDescent="0.15">
      <c r="B33" s="46">
        <v>32</v>
      </c>
      <c r="C33" s="47" t="s">
        <v>11</v>
      </c>
      <c r="D33" s="47" t="s">
        <v>12</v>
      </c>
      <c r="E33" s="48">
        <v>1</v>
      </c>
      <c r="F33" s="48">
        <v>201521335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 t="s">
        <v>58</v>
      </c>
      <c r="U33" s="47"/>
      <c r="V33" s="47"/>
      <c r="W33" s="47"/>
      <c r="X33" s="47" t="s">
        <v>154</v>
      </c>
      <c r="Y33" s="47"/>
      <c r="Z33" s="47"/>
      <c r="AA33" s="47"/>
      <c r="AB33" s="47" t="s">
        <v>154</v>
      </c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>
        <v>3</v>
      </c>
      <c r="AN33" s="47">
        <v>4</v>
      </c>
      <c r="AO33" s="47"/>
      <c r="AP33" s="47">
        <f>SUM(AM33:AO33)</f>
        <v>7</v>
      </c>
      <c r="AQ33" s="47">
        <f>IF(COUNTIF(G33:AL33,5)*5 + SP최종!I34 &gt;20,20,COUNTIF(G33:AL33,5)*5 + SP최종!I34)</f>
        <v>11.6</v>
      </c>
      <c r="AR33" s="47">
        <v>60</v>
      </c>
      <c r="AS33" s="49">
        <v>51.5</v>
      </c>
      <c r="AT33" s="56">
        <f>SUM(AP33:AS33)</f>
        <v>130.1</v>
      </c>
      <c r="AU33" s="47" t="s">
        <v>167</v>
      </c>
      <c r="AV33" s="47"/>
      <c r="AW33" s="47"/>
      <c r="AX33" s="47"/>
      <c r="AY33" s="47"/>
      <c r="AZ33" s="50"/>
      <c r="BB33" s="51">
        <f>AQ33-SP최종!I34</f>
        <v>0</v>
      </c>
    </row>
    <row r="34" spans="2:54" ht="16.5" customHeight="1" x14ac:dyDescent="0.15">
      <c r="B34" s="46">
        <v>33</v>
      </c>
      <c r="C34" s="47" t="s">
        <v>22</v>
      </c>
      <c r="D34" s="47" t="s">
        <v>23</v>
      </c>
      <c r="E34" s="48">
        <v>3</v>
      </c>
      <c r="F34" s="48">
        <v>201121416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 t="s">
        <v>58</v>
      </c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>
        <v>10</v>
      </c>
      <c r="AO34" s="47"/>
      <c r="AP34" s="47">
        <f>SUM(AM34:AO34)</f>
        <v>10</v>
      </c>
      <c r="AQ34" s="47">
        <f>IF(COUNTIF(G34:AL34,5)*5 + SP최종!I35 &gt;20,20,COUNTIF(G34:AL34,5)*5 + SP최종!I35)</f>
        <v>8</v>
      </c>
      <c r="AR34" s="47">
        <v>95</v>
      </c>
      <c r="AS34" s="49">
        <v>102</v>
      </c>
      <c r="AT34" s="56">
        <f>SUM(AP34:AS34)</f>
        <v>215</v>
      </c>
      <c r="AU34" s="47" t="s">
        <v>165</v>
      </c>
      <c r="AV34" s="47"/>
      <c r="AW34" s="47" t="s">
        <v>21</v>
      </c>
      <c r="AX34" s="47"/>
      <c r="AY34" s="47"/>
      <c r="AZ34" s="50"/>
      <c r="BB34" s="51">
        <f>AQ34-SP최종!I35</f>
        <v>0</v>
      </c>
    </row>
    <row r="35" spans="2:54" ht="16.5" customHeight="1" x14ac:dyDescent="0.15">
      <c r="B35" s="46">
        <v>34</v>
      </c>
      <c r="C35" s="47" t="s">
        <v>11</v>
      </c>
      <c r="D35" s="47" t="s">
        <v>12</v>
      </c>
      <c r="E35" s="48">
        <v>3</v>
      </c>
      <c r="F35" s="48">
        <v>201323209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 t="s">
        <v>154</v>
      </c>
      <c r="AA35" s="47"/>
      <c r="AB35" s="47" t="s">
        <v>154</v>
      </c>
      <c r="AC35" s="47"/>
      <c r="AD35" s="47" t="s">
        <v>154</v>
      </c>
      <c r="AE35" s="47"/>
      <c r="AF35" s="47"/>
      <c r="AG35" s="47"/>
      <c r="AH35" s="47"/>
      <c r="AI35" s="47"/>
      <c r="AJ35" s="47"/>
      <c r="AK35" s="47"/>
      <c r="AL35" s="47"/>
      <c r="AM35" s="47">
        <v>9</v>
      </c>
      <c r="AN35" s="47">
        <v>0</v>
      </c>
      <c r="AO35" s="47"/>
      <c r="AP35" s="47">
        <f>SUM(AM35:AO35)</f>
        <v>9</v>
      </c>
      <c r="AQ35" s="47">
        <f>IF(COUNTIF(G35:AL35,5)*5 + SP최종!I36 &gt;20,20,COUNTIF(G35:AL35,5)*5 + SP최종!I36)</f>
        <v>19.614407338172683</v>
      </c>
      <c r="AR35" s="47">
        <v>42</v>
      </c>
      <c r="AS35" s="49">
        <v>25.5</v>
      </c>
      <c r="AT35" s="56">
        <f>SUM(AP35:AS35)</f>
        <v>96.114407338172683</v>
      </c>
      <c r="AU35" s="47" t="s">
        <v>169</v>
      </c>
      <c r="AV35" s="47"/>
      <c r="AW35" s="47"/>
      <c r="AX35" s="47"/>
      <c r="AY35" s="47"/>
      <c r="AZ35" s="50"/>
      <c r="BB35" s="51">
        <f>AQ35-SP최종!I36</f>
        <v>0</v>
      </c>
    </row>
    <row r="36" spans="2:54" ht="16.5" customHeight="1" x14ac:dyDescent="0.15">
      <c r="B36" s="46">
        <v>35</v>
      </c>
      <c r="C36" s="47" t="s">
        <v>11</v>
      </c>
      <c r="D36" s="47" t="s">
        <v>12</v>
      </c>
      <c r="E36" s="48">
        <v>1</v>
      </c>
      <c r="F36" s="48">
        <v>201521427</v>
      </c>
      <c r="G36" s="47"/>
      <c r="H36" s="47"/>
      <c r="I36" s="47"/>
      <c r="J36" s="47"/>
      <c r="K36" s="47"/>
      <c r="L36" s="47"/>
      <c r="M36" s="47"/>
      <c r="N36" s="47"/>
      <c r="O36" s="47"/>
      <c r="P36" s="47" t="s">
        <v>58</v>
      </c>
      <c r="Q36" s="47"/>
      <c r="R36" s="47" t="s">
        <v>58</v>
      </c>
      <c r="S36" s="47"/>
      <c r="T36" s="47"/>
      <c r="U36" s="47"/>
      <c r="V36" s="47"/>
      <c r="W36" s="47"/>
      <c r="X36" s="47"/>
      <c r="Y36" s="47"/>
      <c r="Z36" s="47" t="s">
        <v>154</v>
      </c>
      <c r="AA36" s="47"/>
      <c r="AB36" s="47"/>
      <c r="AC36" s="47" t="s">
        <v>152</v>
      </c>
      <c r="AD36" s="47"/>
      <c r="AE36" s="47"/>
      <c r="AF36" s="47" t="s">
        <v>152</v>
      </c>
      <c r="AG36" s="47"/>
      <c r="AH36" s="47" t="s">
        <v>152</v>
      </c>
      <c r="AI36" s="47"/>
      <c r="AJ36" s="52" t="s">
        <v>159</v>
      </c>
      <c r="AK36" s="47"/>
      <c r="AL36" s="47"/>
      <c r="AM36" s="47">
        <v>1</v>
      </c>
      <c r="AN36" s="47">
        <v>4</v>
      </c>
      <c r="AO36" s="47"/>
      <c r="AP36" s="47">
        <f>SUM(AM36:AO36)</f>
        <v>5</v>
      </c>
      <c r="AQ36" s="47">
        <f>IF(COUNTIF(G36:AL36,5)*5 + SP최종!I37 &gt;20,20,COUNTIF(G36:AL36,5)*5 + SP최종!I37)</f>
        <v>14.8</v>
      </c>
      <c r="AR36" s="47">
        <v>56</v>
      </c>
      <c r="AS36" s="61"/>
      <c r="AT36" s="56"/>
      <c r="AU36" s="47" t="s">
        <v>170</v>
      </c>
      <c r="AV36" s="47"/>
      <c r="AW36" s="47"/>
      <c r="AX36" s="47"/>
      <c r="AY36" s="47"/>
      <c r="AZ36" s="50"/>
      <c r="BB36" s="51">
        <f>AQ36-SP최종!I37</f>
        <v>0</v>
      </c>
    </row>
    <row r="37" spans="2:54" ht="16.5" customHeight="1" x14ac:dyDescent="0.15">
      <c r="B37" s="46">
        <v>36</v>
      </c>
      <c r="C37" s="47" t="s">
        <v>11</v>
      </c>
      <c r="D37" s="47" t="s">
        <v>12</v>
      </c>
      <c r="E37" s="48">
        <v>1</v>
      </c>
      <c r="F37" s="48">
        <v>201521381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 t="s">
        <v>58</v>
      </c>
      <c r="U37" s="47"/>
      <c r="V37" s="47"/>
      <c r="W37" s="47"/>
      <c r="X37" s="47" t="s">
        <v>154</v>
      </c>
      <c r="Y37" s="47"/>
      <c r="Z37" s="47" t="s">
        <v>154</v>
      </c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>
        <f>SUM(AM37:AO37)</f>
        <v>0</v>
      </c>
      <c r="AQ37" s="47">
        <f>IF(COUNTIF(G37:AL37,5)*5 + SP최종!I38 &gt;20,20,COUNTIF(G37:AL37,5)*5 + SP최종!I38)</f>
        <v>18.214407338172684</v>
      </c>
      <c r="AR37" s="47">
        <v>67</v>
      </c>
      <c r="AS37" s="49">
        <v>4</v>
      </c>
      <c r="AT37" s="56">
        <f>SUM(AP37:AS37)</f>
        <v>89.214407338172691</v>
      </c>
      <c r="AU37" s="47" t="s">
        <v>169</v>
      </c>
      <c r="AV37" s="47"/>
      <c r="AW37" s="47"/>
      <c r="AX37" s="47"/>
      <c r="AY37" s="47"/>
      <c r="AZ37" s="50"/>
      <c r="BB37" s="51">
        <f>AQ37-SP최종!I38</f>
        <v>0</v>
      </c>
    </row>
    <row r="38" spans="2:54" ht="16.5" customHeight="1" x14ac:dyDescent="0.15">
      <c r="B38" s="46">
        <v>37</v>
      </c>
      <c r="C38" s="47" t="s">
        <v>11</v>
      </c>
      <c r="D38" s="47" t="s">
        <v>12</v>
      </c>
      <c r="E38" s="48">
        <v>1</v>
      </c>
      <c r="F38" s="48">
        <v>201521410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 t="s">
        <v>154</v>
      </c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>
        <v>1</v>
      </c>
      <c r="AN38" s="47">
        <v>6</v>
      </c>
      <c r="AO38" s="47"/>
      <c r="AP38" s="47">
        <f>SUM(AM38:AO38)</f>
        <v>7</v>
      </c>
      <c r="AQ38" s="47">
        <f>IF(COUNTIF(G38:AL38,5)*5 + SP최종!I39 &gt;20,20,COUNTIF(G38:AL38,5)*5 + SP최종!I39)</f>
        <v>15.6</v>
      </c>
      <c r="AR38" s="47">
        <v>74</v>
      </c>
      <c r="AS38" s="49">
        <v>89</v>
      </c>
      <c r="AT38" s="56">
        <f>SUM(AP38:AS38)</f>
        <v>185.6</v>
      </c>
      <c r="AU38" s="47" t="s">
        <v>166</v>
      </c>
      <c r="AV38" s="47"/>
      <c r="AW38" s="47"/>
      <c r="AX38" s="47"/>
      <c r="AY38" s="47"/>
      <c r="AZ38" s="50"/>
      <c r="BB38" s="51">
        <f>AQ38-SP최종!I39</f>
        <v>0</v>
      </c>
    </row>
    <row r="39" spans="2:54" ht="16.5" customHeight="1" x14ac:dyDescent="0.15">
      <c r="B39" s="46">
        <v>38</v>
      </c>
      <c r="C39" s="47" t="s">
        <v>11</v>
      </c>
      <c r="D39" s="47" t="s">
        <v>12</v>
      </c>
      <c r="E39" s="48">
        <v>1</v>
      </c>
      <c r="F39" s="48">
        <v>201521378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 t="s">
        <v>58</v>
      </c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>
        <v>7</v>
      </c>
      <c r="AN39" s="47">
        <v>2</v>
      </c>
      <c r="AO39" s="47"/>
      <c r="AP39" s="47">
        <f>SUM(AM39:AO39)</f>
        <v>9</v>
      </c>
      <c r="AQ39" s="47">
        <f>IF(COUNTIF(G39:AL39,5)*5 + SP최종!I40 &gt;20,20,COUNTIF(G39:AL39,5)*5 + SP최종!I40)</f>
        <v>15.2</v>
      </c>
      <c r="AR39" s="47">
        <v>72</v>
      </c>
      <c r="AS39" s="49">
        <v>71.2</v>
      </c>
      <c r="AT39" s="56">
        <f>SUM(AP39:AS39)</f>
        <v>167.4</v>
      </c>
      <c r="AU39" s="47" t="s">
        <v>166</v>
      </c>
      <c r="AV39" s="47"/>
      <c r="AW39" s="47"/>
      <c r="AX39" s="47"/>
      <c r="AY39" s="47"/>
      <c r="AZ39" s="50"/>
      <c r="BB39" s="51">
        <f>AQ39-SP최종!I40</f>
        <v>0</v>
      </c>
    </row>
    <row r="40" spans="2:54" ht="16.5" customHeight="1" x14ac:dyDescent="0.15">
      <c r="B40" s="46">
        <v>39</v>
      </c>
      <c r="C40" s="47" t="s">
        <v>11</v>
      </c>
      <c r="D40" s="47" t="s">
        <v>12</v>
      </c>
      <c r="E40" s="48">
        <v>1</v>
      </c>
      <c r="F40" s="48">
        <v>201521409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>
        <v>0</v>
      </c>
      <c r="AN40" s="47">
        <v>6</v>
      </c>
      <c r="AO40" s="47"/>
      <c r="AP40" s="47">
        <f>SUM(AM40:AO40)</f>
        <v>6</v>
      </c>
      <c r="AQ40" s="47">
        <f>IF(COUNTIF(G40:AL40,5)*5 + SP최종!I41 &gt;20,20,COUNTIF(G40:AL40,5)*5 + SP최종!I41)</f>
        <v>20</v>
      </c>
      <c r="AR40" s="47">
        <v>93</v>
      </c>
      <c r="AS40" s="49">
        <v>97.6</v>
      </c>
      <c r="AT40" s="56">
        <f>SUM(AP40:AS40)</f>
        <v>216.6</v>
      </c>
      <c r="AU40" s="47" t="s">
        <v>165</v>
      </c>
      <c r="AV40" s="47"/>
      <c r="AW40" s="47"/>
      <c r="AX40" s="47"/>
      <c r="AY40" s="47"/>
      <c r="AZ40" s="50"/>
      <c r="BB40" s="51">
        <f>AQ40-SP최종!I41</f>
        <v>0</v>
      </c>
    </row>
    <row r="41" spans="2:54" ht="16.5" customHeight="1" x14ac:dyDescent="0.15">
      <c r="B41" s="46">
        <v>40</v>
      </c>
      <c r="C41" s="47" t="s">
        <v>11</v>
      </c>
      <c r="D41" s="47" t="s">
        <v>12</v>
      </c>
      <c r="E41" s="48">
        <v>1</v>
      </c>
      <c r="F41" s="48">
        <v>201521440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>
        <v>8</v>
      </c>
      <c r="AN41" s="47"/>
      <c r="AO41" s="47"/>
      <c r="AP41" s="47">
        <f>SUM(AM41:AO41)</f>
        <v>8</v>
      </c>
      <c r="AQ41" s="47">
        <f>IF(COUNTIF(G41:AL41,5)*5 + SP최종!I42 &gt;20,20,COUNTIF(G41:AL41,5)*5 + SP최종!I42)</f>
        <v>0</v>
      </c>
      <c r="AR41" s="47">
        <v>97</v>
      </c>
      <c r="AS41" s="49">
        <v>42</v>
      </c>
      <c r="AT41" s="56">
        <f>SUM(AP41:AS41)</f>
        <v>147</v>
      </c>
      <c r="AU41" s="47" t="s">
        <v>167</v>
      </c>
      <c r="AV41" s="47"/>
      <c r="AW41" s="47"/>
      <c r="AX41" s="47"/>
      <c r="AY41" s="47"/>
      <c r="AZ41" s="50"/>
      <c r="BB41" s="51">
        <f>AQ41-SP최종!I42</f>
        <v>0</v>
      </c>
    </row>
    <row r="42" spans="2:54" ht="16.5" customHeight="1" x14ac:dyDescent="0.15">
      <c r="B42" s="46">
        <v>41</v>
      </c>
      <c r="C42" s="47" t="s">
        <v>11</v>
      </c>
      <c r="D42" s="47" t="s">
        <v>12</v>
      </c>
      <c r="E42" s="48">
        <v>1</v>
      </c>
      <c r="F42" s="48">
        <v>201521326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 t="s">
        <v>58</v>
      </c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>
        <v>3</v>
      </c>
      <c r="AN42" s="47">
        <v>0</v>
      </c>
      <c r="AO42" s="47"/>
      <c r="AP42" s="47">
        <f>SUM(AM42:AO42)</f>
        <v>3</v>
      </c>
      <c r="AQ42" s="47">
        <f>IF(COUNTIF(G42:AL42,5)*5 + SP최종!I43 &gt;20,20,COUNTIF(G42:AL42,5)*5 + SP최종!I43)</f>
        <v>8</v>
      </c>
      <c r="AR42" s="47">
        <v>28</v>
      </c>
      <c r="AS42" s="49">
        <v>13</v>
      </c>
      <c r="AT42" s="56">
        <f>SUM(AP42:AS42)</f>
        <v>52</v>
      </c>
      <c r="AU42" s="47" t="s">
        <v>169</v>
      </c>
      <c r="AV42" s="47"/>
      <c r="AW42" s="47"/>
      <c r="AX42" s="47"/>
      <c r="AY42" s="47"/>
      <c r="AZ42" s="50" t="s">
        <v>17</v>
      </c>
      <c r="BB42" s="51">
        <f>AQ42-SP최종!I43</f>
        <v>0</v>
      </c>
    </row>
    <row r="43" spans="2:54" ht="16.5" customHeight="1" x14ac:dyDescent="0.15">
      <c r="B43" s="46">
        <v>42</v>
      </c>
      <c r="C43" s="47" t="s">
        <v>11</v>
      </c>
      <c r="D43" s="47" t="s">
        <v>12</v>
      </c>
      <c r="E43" s="48">
        <v>1</v>
      </c>
      <c r="F43" s="48">
        <v>201521360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 t="s">
        <v>58</v>
      </c>
      <c r="U43" s="47"/>
      <c r="V43" s="47"/>
      <c r="W43" s="47"/>
      <c r="X43" s="47" t="s">
        <v>154</v>
      </c>
      <c r="Y43" s="47"/>
      <c r="Z43" s="47" t="s">
        <v>154</v>
      </c>
      <c r="AA43" s="47"/>
      <c r="AB43" s="47" t="s">
        <v>152</v>
      </c>
      <c r="AC43" s="47"/>
      <c r="AD43" s="47" t="s">
        <v>152</v>
      </c>
      <c r="AE43" s="47" t="s">
        <v>152</v>
      </c>
      <c r="AF43" s="47"/>
      <c r="AG43" s="52" t="s">
        <v>155</v>
      </c>
      <c r="AH43" s="47"/>
      <c r="AI43" s="47"/>
      <c r="AJ43" s="47"/>
      <c r="AK43" s="47"/>
      <c r="AL43" s="47"/>
      <c r="AM43" s="47">
        <v>7</v>
      </c>
      <c r="AN43" s="47">
        <v>0</v>
      </c>
      <c r="AO43" s="47"/>
      <c r="AP43" s="47">
        <f>SUM(AM43:AO43)</f>
        <v>7</v>
      </c>
      <c r="AQ43" s="47">
        <f>IF(COUNTIF(G43:AL43,5)*5 + SP최종!I44 &gt;20,20,COUNTIF(G43:AL43,5)*5 + SP최종!I44)</f>
        <v>0</v>
      </c>
      <c r="AR43" s="47">
        <v>61</v>
      </c>
      <c r="AS43" s="61"/>
      <c r="AT43" s="56"/>
      <c r="AU43" s="47" t="s">
        <v>170</v>
      </c>
      <c r="AV43" s="47"/>
      <c r="AW43" s="47"/>
      <c r="AX43" s="47"/>
      <c r="AY43" s="47"/>
      <c r="AZ43" s="50"/>
      <c r="BB43" s="51">
        <f>AQ43-SP최종!I44</f>
        <v>0</v>
      </c>
    </row>
    <row r="44" spans="2:54" ht="16.5" customHeight="1" x14ac:dyDescent="0.15">
      <c r="B44" s="46">
        <v>43</v>
      </c>
      <c r="C44" s="47" t="s">
        <v>11</v>
      </c>
      <c r="D44" s="47" t="s">
        <v>12</v>
      </c>
      <c r="E44" s="48">
        <v>1</v>
      </c>
      <c r="F44" s="48">
        <v>201521397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>
        <v>3</v>
      </c>
      <c r="AN44" s="47"/>
      <c r="AO44" s="47"/>
      <c r="AP44" s="47">
        <f>SUM(AM44:AO44)</f>
        <v>3</v>
      </c>
      <c r="AQ44" s="47">
        <f>IF(COUNTIF(G44:AL44,5)*5 + SP최종!I45 &gt;20,20,COUNTIF(G44:AL44,5)*5 + SP최종!I45)</f>
        <v>0</v>
      </c>
      <c r="AR44" s="47">
        <v>69.5</v>
      </c>
      <c r="AS44" s="61"/>
      <c r="AT44" s="56"/>
      <c r="AU44" s="47" t="s">
        <v>170</v>
      </c>
      <c r="AV44" s="47"/>
      <c r="AW44" s="47"/>
      <c r="AX44" s="47"/>
      <c r="AY44" s="47"/>
      <c r="AZ44" s="50"/>
      <c r="BB44" s="51">
        <f>AQ44-SP최종!I45</f>
        <v>0</v>
      </c>
    </row>
    <row r="45" spans="2:54" ht="16.5" customHeight="1" x14ac:dyDescent="0.15">
      <c r="B45" s="46">
        <v>44</v>
      </c>
      <c r="C45" s="47" t="s">
        <v>11</v>
      </c>
      <c r="D45" s="47" t="s">
        <v>12</v>
      </c>
      <c r="E45" s="48">
        <v>1</v>
      </c>
      <c r="F45" s="48">
        <v>201521437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>
        <v>8</v>
      </c>
      <c r="AN45" s="47"/>
      <c r="AO45" s="47"/>
      <c r="AP45" s="47">
        <f>SUM(AM45:AO45)</f>
        <v>8</v>
      </c>
      <c r="AQ45" s="47">
        <f>IF(COUNTIF(G45:AL45,5)*5 + SP최종!I46 &gt;20,20,COUNTIF(G45:AL45,5)*5 + SP최종!I46)</f>
        <v>14.6</v>
      </c>
      <c r="AR45" s="47">
        <v>74</v>
      </c>
      <c r="AS45" s="49">
        <v>114</v>
      </c>
      <c r="AT45" s="56">
        <f>SUM(AP45:AS45)</f>
        <v>210.6</v>
      </c>
      <c r="AU45" s="47" t="s">
        <v>165</v>
      </c>
      <c r="AV45" s="47"/>
      <c r="AW45" s="47"/>
      <c r="AX45" s="47"/>
      <c r="AY45" s="47"/>
      <c r="AZ45" s="50"/>
      <c r="BB45" s="51">
        <f>AQ45-SP최종!I46</f>
        <v>0</v>
      </c>
    </row>
    <row r="46" spans="2:54" ht="16.5" customHeight="1" x14ac:dyDescent="0.15">
      <c r="B46" s="46">
        <v>45</v>
      </c>
      <c r="C46" s="47" t="s">
        <v>15</v>
      </c>
      <c r="D46" s="47" t="s">
        <v>16</v>
      </c>
      <c r="E46" s="48">
        <v>2</v>
      </c>
      <c r="F46" s="48">
        <v>201121748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>
        <v>8</v>
      </c>
      <c r="AO46" s="47"/>
      <c r="AP46" s="47">
        <f>SUM(AM46:AO46)</f>
        <v>8</v>
      </c>
      <c r="AQ46" s="47">
        <f>IF(COUNTIF(G46:AL46,5)*5 + SP최종!I47 &gt;20,20,COUNTIF(G46:AL46,5)*5 + SP최종!I47)</f>
        <v>0</v>
      </c>
      <c r="AR46" s="47">
        <v>41</v>
      </c>
      <c r="AS46" s="49">
        <v>22.5</v>
      </c>
      <c r="AT46" s="56">
        <f>SUM(AP46:AS46)</f>
        <v>71.5</v>
      </c>
      <c r="AU46" s="47" t="s">
        <v>169</v>
      </c>
      <c r="AV46" s="47"/>
      <c r="AW46" s="47" t="s">
        <v>21</v>
      </c>
      <c r="AX46" s="47"/>
      <c r="AY46" s="47"/>
      <c r="AZ46" s="50"/>
      <c r="BB46" s="51">
        <f>AQ46-SP최종!I47</f>
        <v>0</v>
      </c>
    </row>
    <row r="47" spans="2:54" ht="16.5" customHeight="1" x14ac:dyDescent="0.15">
      <c r="B47" s="46">
        <v>46</v>
      </c>
      <c r="C47" s="47" t="s">
        <v>11</v>
      </c>
      <c r="D47" s="47" t="s">
        <v>12</v>
      </c>
      <c r="E47" s="48">
        <v>1</v>
      </c>
      <c r="F47" s="48">
        <v>201521343</v>
      </c>
      <c r="G47" s="47"/>
      <c r="H47" s="47"/>
      <c r="I47" s="47"/>
      <c r="J47" s="47"/>
      <c r="K47" s="47"/>
      <c r="L47" s="47"/>
      <c r="M47" s="47"/>
      <c r="N47" s="47"/>
      <c r="O47" s="47" t="s">
        <v>57</v>
      </c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>
        <v>6</v>
      </c>
      <c r="AO47" s="47"/>
      <c r="AP47" s="47">
        <f>SUM(AM47:AO47)</f>
        <v>6</v>
      </c>
      <c r="AQ47" s="47">
        <f>IF(COUNTIF(G47:AL47,5)*5 + SP최종!I48 &gt;20,20,COUNTIF(G47:AL47,5)*5 + SP최종!I48)</f>
        <v>14.8</v>
      </c>
      <c r="AR47" s="47">
        <v>87</v>
      </c>
      <c r="AS47" s="49">
        <v>86.7</v>
      </c>
      <c r="AT47" s="56">
        <f>SUM(AP47:AS47)</f>
        <v>194.5</v>
      </c>
      <c r="AU47" s="47" t="s">
        <v>165</v>
      </c>
      <c r="AV47" s="47"/>
      <c r="AW47" s="47"/>
      <c r="AX47" s="47"/>
      <c r="AY47" s="47"/>
      <c r="AZ47" s="50"/>
      <c r="BB47" s="51">
        <f>AQ47-SP최종!I48</f>
        <v>0</v>
      </c>
    </row>
    <row r="48" spans="2:54" ht="16.5" customHeight="1" x14ac:dyDescent="0.15">
      <c r="B48" s="46">
        <v>47</v>
      </c>
      <c r="C48" s="47" t="s">
        <v>18</v>
      </c>
      <c r="D48" s="47" t="s">
        <v>19</v>
      </c>
      <c r="E48" s="48">
        <v>2</v>
      </c>
      <c r="F48" s="48">
        <v>201421139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>
        <v>8</v>
      </c>
      <c r="AN48" s="47"/>
      <c r="AO48" s="47"/>
      <c r="AP48" s="47">
        <f>SUM(AM48:AO48)</f>
        <v>8</v>
      </c>
      <c r="AQ48" s="47">
        <f>IF(COUNTIF(G48:AL48,5)*5 + SP최종!I49 &gt;20,20,COUNTIF(G48:AL48,5)*5 + SP최종!I49)</f>
        <v>0</v>
      </c>
      <c r="AR48" s="47">
        <v>73.5</v>
      </c>
      <c r="AS48" s="61"/>
      <c r="AT48" s="56"/>
      <c r="AU48" s="47" t="s">
        <v>170</v>
      </c>
      <c r="AV48" s="47"/>
      <c r="AW48" s="47"/>
      <c r="AX48" s="47"/>
      <c r="AY48" s="47"/>
      <c r="AZ48" s="50"/>
      <c r="BB48" s="51">
        <f>AQ48-SP최종!I49</f>
        <v>0</v>
      </c>
    </row>
    <row r="49" spans="2:54" ht="16.5" customHeight="1" x14ac:dyDescent="0.15">
      <c r="B49" s="46">
        <v>48</v>
      </c>
      <c r="C49" s="47" t="s">
        <v>11</v>
      </c>
      <c r="D49" s="47" t="s">
        <v>12</v>
      </c>
      <c r="E49" s="48">
        <v>1</v>
      </c>
      <c r="F49" s="48">
        <v>201521383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>
        <v>6</v>
      </c>
      <c r="AN49" s="47">
        <v>6</v>
      </c>
      <c r="AO49" s="47"/>
      <c r="AP49" s="47">
        <f>SUM(AM49:AO49)</f>
        <v>12</v>
      </c>
      <c r="AQ49" s="47">
        <f>IF(COUNTIF(G49:AL49,5)*5 + SP최종!I50 &gt;20,20,COUNTIF(G49:AL49,5)*5 + SP최종!I50)</f>
        <v>14.4</v>
      </c>
      <c r="AR49" s="47">
        <v>69</v>
      </c>
      <c r="AS49" s="49">
        <v>37.5</v>
      </c>
      <c r="AT49" s="56">
        <f>SUM(AP49:AS49)</f>
        <v>132.9</v>
      </c>
      <c r="AU49" s="47" t="s">
        <v>167</v>
      </c>
      <c r="AV49" s="47"/>
      <c r="AW49" s="47"/>
      <c r="AX49" s="47"/>
      <c r="AY49" s="47"/>
      <c r="AZ49" s="50"/>
      <c r="BB49" s="51">
        <f>AQ49-SP최종!I50</f>
        <v>0</v>
      </c>
    </row>
    <row r="50" spans="2:54" ht="16.5" customHeight="1" x14ac:dyDescent="0.15">
      <c r="B50" s="46">
        <v>49</v>
      </c>
      <c r="C50" s="47" t="s">
        <v>11</v>
      </c>
      <c r="D50" s="47" t="s">
        <v>12</v>
      </c>
      <c r="E50" s="48">
        <v>1</v>
      </c>
      <c r="F50" s="48">
        <v>201521385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 t="s">
        <v>58</v>
      </c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>
        <v>8</v>
      </c>
      <c r="AN50" s="47"/>
      <c r="AO50" s="47"/>
      <c r="AP50" s="47">
        <f>SUM(AM50:AO50)</f>
        <v>8</v>
      </c>
      <c r="AQ50" s="47">
        <f>IF(COUNTIF(G50:AL50,5)*5 + SP최종!I51 &gt;20,20,COUNTIF(G50:AL50,5)*5 + SP최종!I51)</f>
        <v>14.6</v>
      </c>
      <c r="AR50" s="47">
        <v>85</v>
      </c>
      <c r="AS50" s="49">
        <v>47</v>
      </c>
      <c r="AT50" s="56">
        <f>SUM(AP50:AS50)</f>
        <v>154.6</v>
      </c>
      <c r="AU50" s="47" t="s">
        <v>167</v>
      </c>
      <c r="AV50" s="47"/>
      <c r="AW50" s="47"/>
      <c r="AX50" s="47"/>
      <c r="AY50" s="47"/>
      <c r="AZ50" s="50"/>
      <c r="BB50" s="51">
        <f>AQ50-SP최종!I51</f>
        <v>0</v>
      </c>
    </row>
    <row r="51" spans="2:54" ht="16.5" customHeight="1" x14ac:dyDescent="0.15">
      <c r="B51" s="46">
        <v>50</v>
      </c>
      <c r="C51" s="47" t="s">
        <v>11</v>
      </c>
      <c r="D51" s="47" t="s">
        <v>12</v>
      </c>
      <c r="E51" s="48">
        <v>1</v>
      </c>
      <c r="F51" s="48">
        <v>201521379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>
        <v>5</v>
      </c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>
        <v>8</v>
      </c>
      <c r="AN51" s="47">
        <v>6</v>
      </c>
      <c r="AO51" s="47"/>
      <c r="AP51" s="47">
        <f>SUM(AM51:AO51)</f>
        <v>14</v>
      </c>
      <c r="AQ51" s="47">
        <f>IF(COUNTIF(G51:AL51,5)*5 + SP최종!I52 &gt;20,20,COUNTIF(G51:AL51,5)*5 + SP최종!I52)</f>
        <v>20</v>
      </c>
      <c r="AR51" s="47">
        <v>80</v>
      </c>
      <c r="AS51" s="49">
        <v>119</v>
      </c>
      <c r="AT51" s="56">
        <f>SUM(AP51:AS51)</f>
        <v>233</v>
      </c>
      <c r="AU51" s="47" t="s">
        <v>164</v>
      </c>
      <c r="AV51" s="47"/>
      <c r="AW51" s="47"/>
      <c r="AX51" s="47"/>
      <c r="AY51" s="47"/>
      <c r="AZ51" s="50"/>
      <c r="BB51" s="51">
        <f>AQ51-SP최종!I52</f>
        <v>2.3999999999999986</v>
      </c>
    </row>
    <row r="52" spans="2:54" ht="16.5" customHeight="1" x14ac:dyDescent="0.15">
      <c r="B52" s="46">
        <v>51</v>
      </c>
      <c r="C52" s="47" t="s">
        <v>11</v>
      </c>
      <c r="D52" s="47" t="s">
        <v>12</v>
      </c>
      <c r="E52" s="48">
        <v>1</v>
      </c>
      <c r="F52" s="48">
        <v>201521444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>
        <v>8</v>
      </c>
      <c r="AN52" s="47">
        <v>2</v>
      </c>
      <c r="AO52" s="47"/>
      <c r="AP52" s="47">
        <f>SUM(AM52:AO52)</f>
        <v>10</v>
      </c>
      <c r="AQ52" s="47">
        <f>IF(COUNTIF(G52:AL52,5)*5 + SP최종!I53 &gt;20,20,COUNTIF(G52:AL52,5)*5 + SP최종!I53)</f>
        <v>18.214407338172684</v>
      </c>
      <c r="AR52" s="47">
        <v>111</v>
      </c>
      <c r="AS52" s="49">
        <v>93.6</v>
      </c>
      <c r="AT52" s="56">
        <f>SUM(AP52:AS52)</f>
        <v>232.81440733817269</v>
      </c>
      <c r="AU52" s="47" t="s">
        <v>164</v>
      </c>
      <c r="AV52" s="47"/>
      <c r="AW52" s="47"/>
      <c r="AX52" s="47"/>
      <c r="AY52" s="47"/>
      <c r="AZ52" s="50"/>
      <c r="BB52" s="51">
        <f>AQ52-SP최종!I53</f>
        <v>0</v>
      </c>
    </row>
    <row r="53" spans="2:54" ht="16.5" customHeight="1" x14ac:dyDescent="0.15">
      <c r="B53" s="46">
        <v>52</v>
      </c>
      <c r="C53" s="47" t="s">
        <v>11</v>
      </c>
      <c r="D53" s="47" t="s">
        <v>12</v>
      </c>
      <c r="E53" s="48">
        <v>1</v>
      </c>
      <c r="F53" s="48">
        <v>201521359</v>
      </c>
      <c r="G53" s="47"/>
      <c r="H53" s="47"/>
      <c r="I53" s="47"/>
      <c r="J53" s="47"/>
      <c r="K53" s="47"/>
      <c r="L53" s="47"/>
      <c r="M53" s="47"/>
      <c r="N53" s="47"/>
      <c r="O53" s="47">
        <v>5</v>
      </c>
      <c r="P53" s="47" t="s">
        <v>58</v>
      </c>
      <c r="Q53" s="47"/>
      <c r="R53" s="47" t="s">
        <v>58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>
        <v>6</v>
      </c>
      <c r="AN53" s="47">
        <v>4</v>
      </c>
      <c r="AO53" s="47"/>
      <c r="AP53" s="47">
        <f>SUM(AM53:AO53)</f>
        <v>10</v>
      </c>
      <c r="AQ53" s="47">
        <f>IF(COUNTIF(G53:AL53,5)*5 + SP최종!I54 &gt;20,20,COUNTIF(G53:AL53,5)*5 + SP최종!I54)</f>
        <v>20</v>
      </c>
      <c r="AR53" s="47">
        <v>95</v>
      </c>
      <c r="AS53" s="49">
        <v>72.7</v>
      </c>
      <c r="AT53" s="56">
        <f>SUM(AP53:AS53)</f>
        <v>197.7</v>
      </c>
      <c r="AU53" s="47" t="s">
        <v>165</v>
      </c>
      <c r="AV53" s="47"/>
      <c r="AW53" s="47"/>
      <c r="AX53" s="47"/>
      <c r="AY53" s="47"/>
      <c r="AZ53" s="50"/>
      <c r="BB53" s="51">
        <f>AQ53-SP최종!I54</f>
        <v>1.3999999999999986</v>
      </c>
    </row>
    <row r="54" spans="2:54" ht="16.5" customHeight="1" x14ac:dyDescent="0.15">
      <c r="B54" s="46">
        <v>53</v>
      </c>
      <c r="C54" s="47" t="s">
        <v>11</v>
      </c>
      <c r="D54" s="47" t="s">
        <v>12</v>
      </c>
      <c r="E54" s="48">
        <v>1</v>
      </c>
      <c r="F54" s="48">
        <v>201521414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 t="s">
        <v>58</v>
      </c>
      <c r="U54" s="47"/>
      <c r="V54" s="47"/>
      <c r="W54" s="47"/>
      <c r="X54" s="47" t="s">
        <v>154</v>
      </c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>
        <v>5</v>
      </c>
      <c r="AK54" s="47"/>
      <c r="AL54" s="47"/>
      <c r="AM54" s="47">
        <v>7</v>
      </c>
      <c r="AN54" s="47">
        <v>8</v>
      </c>
      <c r="AO54" s="47"/>
      <c r="AP54" s="47">
        <f>SUM(AM54:AO54)</f>
        <v>15</v>
      </c>
      <c r="AQ54" s="47">
        <f>IF(COUNTIF(G54:AL54,5)*5 + SP최종!I55 &gt;20,20,COUNTIF(G54:AL54,5)*5 + SP최종!I55)</f>
        <v>20</v>
      </c>
      <c r="AR54" s="47">
        <v>93</v>
      </c>
      <c r="AS54" s="49">
        <v>145</v>
      </c>
      <c r="AT54" s="56">
        <f>SUM(AP54:AS54)</f>
        <v>273</v>
      </c>
      <c r="AU54" s="47" t="s">
        <v>164</v>
      </c>
      <c r="AV54" s="47"/>
      <c r="AW54" s="47"/>
      <c r="AX54" s="47"/>
      <c r="AY54" s="47"/>
      <c r="AZ54" s="50"/>
      <c r="BB54" s="51">
        <f>AQ54-SP최종!I55</f>
        <v>4.8783889927409767</v>
      </c>
    </row>
    <row r="55" spans="2:54" ht="16.5" customHeight="1" x14ac:dyDescent="0.15">
      <c r="B55" s="46">
        <v>54</v>
      </c>
      <c r="C55" s="47" t="s">
        <v>11</v>
      </c>
      <c r="D55" s="47" t="s">
        <v>12</v>
      </c>
      <c r="E55" s="48">
        <v>1</v>
      </c>
      <c r="F55" s="48">
        <v>201521338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>
        <v>6</v>
      </c>
      <c r="AN55" s="47">
        <v>4</v>
      </c>
      <c r="AO55" s="47"/>
      <c r="AP55" s="47">
        <f>SUM(AM55:AO55)</f>
        <v>10</v>
      </c>
      <c r="AQ55" s="47">
        <f>IF(COUNTIF(G55:AL55,5)*5 + SP최종!I56 &gt;20,20,COUNTIF(G55:AL55,5)*5 + SP최종!I56)</f>
        <v>15.4</v>
      </c>
      <c r="AR55" s="47">
        <v>62.5</v>
      </c>
      <c r="AS55" s="49">
        <v>48.1</v>
      </c>
      <c r="AT55" s="56">
        <f>SUM(AP55:AS55)</f>
        <v>136</v>
      </c>
      <c r="AU55" s="47" t="s">
        <v>167</v>
      </c>
      <c r="AV55" s="47"/>
      <c r="AW55" s="47"/>
      <c r="AX55" s="47"/>
      <c r="AY55" s="47"/>
      <c r="AZ55" s="50"/>
      <c r="BB55" s="51">
        <f>AQ55-SP최종!I56</f>
        <v>0</v>
      </c>
    </row>
    <row r="56" spans="2:54" ht="16.5" customHeight="1" x14ac:dyDescent="0.15">
      <c r="B56" s="46">
        <v>55</v>
      </c>
      <c r="C56" s="47" t="s">
        <v>11</v>
      </c>
      <c r="D56" s="47" t="s">
        <v>12</v>
      </c>
      <c r="E56" s="48">
        <v>1</v>
      </c>
      <c r="F56" s="48">
        <v>201521391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>
        <v>4</v>
      </c>
      <c r="AN56" s="47">
        <v>2</v>
      </c>
      <c r="AO56" s="47"/>
      <c r="AP56" s="47">
        <f>SUM(AM56:AO56)</f>
        <v>6</v>
      </c>
      <c r="AQ56" s="47">
        <f>IF(COUNTIF(G56:AL56,5)*5 + SP최종!I57 &gt;20,20,COUNTIF(G56:AL56,5)*5 + SP최종!I57)</f>
        <v>17.600000000000001</v>
      </c>
      <c r="AR56" s="47">
        <v>87</v>
      </c>
      <c r="AS56" s="49">
        <v>73.599999999999994</v>
      </c>
      <c r="AT56" s="56">
        <f>SUM(AP56:AS56)</f>
        <v>184.2</v>
      </c>
      <c r="AU56" s="47" t="s">
        <v>166</v>
      </c>
      <c r="AV56" s="47"/>
      <c r="AW56" s="47"/>
      <c r="AX56" s="47"/>
      <c r="AY56" s="47"/>
      <c r="AZ56" s="50"/>
      <c r="BB56" s="51">
        <f>AQ56-SP최종!I57</f>
        <v>0</v>
      </c>
    </row>
    <row r="57" spans="2:54" ht="16.5" customHeight="1" x14ac:dyDescent="0.15">
      <c r="B57" s="46">
        <v>56</v>
      </c>
      <c r="C57" s="47" t="s">
        <v>11</v>
      </c>
      <c r="D57" s="47" t="s">
        <v>12</v>
      </c>
      <c r="E57" s="48">
        <v>1</v>
      </c>
      <c r="F57" s="48">
        <v>201521430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>
        <v>7</v>
      </c>
      <c r="AN57" s="47"/>
      <c r="AO57" s="47"/>
      <c r="AP57" s="47">
        <f>SUM(AM57:AO57)</f>
        <v>7</v>
      </c>
      <c r="AQ57" s="47">
        <f>IF(COUNTIF(G57:AL57,5)*5 + SP최종!I58 &gt;20,20,COUNTIF(G57:AL57,5)*5 + SP최종!I58)</f>
        <v>0</v>
      </c>
      <c r="AR57" s="47">
        <v>74</v>
      </c>
      <c r="AS57" s="49">
        <v>59.5</v>
      </c>
      <c r="AT57" s="56">
        <f>SUM(AP57:AS57)</f>
        <v>140.5</v>
      </c>
      <c r="AU57" s="47" t="s">
        <v>167</v>
      </c>
      <c r="AV57" s="47"/>
      <c r="AW57" s="47"/>
      <c r="AX57" s="47"/>
      <c r="AY57" s="47"/>
      <c r="AZ57" s="50"/>
      <c r="BB57" s="51">
        <f>AQ57-SP최종!I58</f>
        <v>0</v>
      </c>
    </row>
    <row r="58" spans="2:54" ht="16.5" customHeight="1" x14ac:dyDescent="0.15">
      <c r="B58" s="46">
        <v>57</v>
      </c>
      <c r="C58" s="47" t="s">
        <v>11</v>
      </c>
      <c r="D58" s="47" t="s">
        <v>12</v>
      </c>
      <c r="E58" s="48">
        <v>1</v>
      </c>
      <c r="F58" s="48">
        <v>201521389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>
        <v>4</v>
      </c>
      <c r="AN58" s="47">
        <v>0</v>
      </c>
      <c r="AO58" s="47"/>
      <c r="AP58" s="47">
        <f>SUM(AM58:AO58)</f>
        <v>4</v>
      </c>
      <c r="AQ58" s="47">
        <f>IF(COUNTIF(G58:AL58,5)*5 + SP최종!I59 &gt;20,20,COUNTIF(G58:AL58,5)*5 + SP최종!I59)</f>
        <v>0</v>
      </c>
      <c r="AR58" s="47">
        <v>72</v>
      </c>
      <c r="AS58" s="49">
        <v>21.5</v>
      </c>
      <c r="AT58" s="56">
        <f>SUM(AP58:AS58)</f>
        <v>97.5</v>
      </c>
      <c r="AU58" s="47" t="s">
        <v>169</v>
      </c>
      <c r="AV58" s="47"/>
      <c r="AW58" s="47"/>
      <c r="AX58" s="47"/>
      <c r="AY58" s="47"/>
      <c r="AZ58" s="50"/>
      <c r="BB58" s="51">
        <f>AQ58-SP최종!I59</f>
        <v>0</v>
      </c>
    </row>
    <row r="59" spans="2:54" ht="16.5" customHeight="1" x14ac:dyDescent="0.15">
      <c r="B59" s="46">
        <v>58</v>
      </c>
      <c r="C59" s="47" t="s">
        <v>11</v>
      </c>
      <c r="D59" s="47" t="s">
        <v>12</v>
      </c>
      <c r="E59" s="48">
        <v>1</v>
      </c>
      <c r="F59" s="48">
        <v>201521332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>
        <v>7</v>
      </c>
      <c r="AN59" s="47">
        <v>0</v>
      </c>
      <c r="AO59" s="47"/>
      <c r="AP59" s="47">
        <f>SUM(AM59:AO59)</f>
        <v>7</v>
      </c>
      <c r="AQ59" s="47">
        <f>IF(COUNTIF(G59:AL59,5)*5 + SP최종!I60 &gt;20,20,COUNTIF(G59:AL59,5)*5 + SP최종!I60)</f>
        <v>15.2</v>
      </c>
      <c r="AR59" s="47">
        <v>92</v>
      </c>
      <c r="AS59" s="49">
        <v>59.5</v>
      </c>
      <c r="AT59" s="56">
        <f>SUM(AP59:AS59)</f>
        <v>173.7</v>
      </c>
      <c r="AU59" s="47" t="s">
        <v>166</v>
      </c>
      <c r="AV59" s="47"/>
      <c r="AW59" s="47"/>
      <c r="AX59" s="47"/>
      <c r="AY59" s="47"/>
      <c r="AZ59" s="50"/>
      <c r="BB59" s="51">
        <f>AQ59-SP최종!I60</f>
        <v>0</v>
      </c>
    </row>
    <row r="60" spans="2:54" ht="16.5" customHeight="1" x14ac:dyDescent="0.15">
      <c r="B60" s="46">
        <v>59</v>
      </c>
      <c r="C60" s="47" t="s">
        <v>11</v>
      </c>
      <c r="D60" s="47" t="s">
        <v>12</v>
      </c>
      <c r="E60" s="48">
        <v>1</v>
      </c>
      <c r="F60" s="48">
        <v>201521416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 t="s">
        <v>154</v>
      </c>
      <c r="AA60" s="47" t="s">
        <v>154</v>
      </c>
      <c r="AB60" s="47" t="s">
        <v>154</v>
      </c>
      <c r="AC60" s="47"/>
      <c r="AD60" s="47" t="s">
        <v>152</v>
      </c>
      <c r="AE60" s="47" t="s">
        <v>152</v>
      </c>
      <c r="AF60" s="47" t="s">
        <v>152</v>
      </c>
      <c r="AG60" s="47"/>
      <c r="AH60" s="47"/>
      <c r="AI60" s="47"/>
      <c r="AJ60" s="47"/>
      <c r="AK60" s="47"/>
      <c r="AL60" s="47"/>
      <c r="AM60" s="47">
        <v>3</v>
      </c>
      <c r="AN60" s="47"/>
      <c r="AO60" s="47"/>
      <c r="AP60" s="47">
        <f>SUM(AM60:AO60)</f>
        <v>3</v>
      </c>
      <c r="AQ60" s="47">
        <f>IF(COUNTIF(G60:AL60,5)*5 + SP최종!I61 &gt;20,20,COUNTIF(G60:AL60,5)*5 + SP최종!I61)</f>
        <v>0</v>
      </c>
      <c r="AR60" s="47">
        <v>69</v>
      </c>
      <c r="AS60" s="61"/>
      <c r="AT60" s="56"/>
      <c r="AU60" s="47" t="s">
        <v>170</v>
      </c>
      <c r="AV60" s="47"/>
      <c r="AW60" s="47"/>
      <c r="AX60" s="47"/>
      <c r="AY60" s="47"/>
      <c r="AZ60" s="50"/>
      <c r="BB60" s="51">
        <f>AQ60-SP최종!I61</f>
        <v>0</v>
      </c>
    </row>
    <row r="61" spans="2:54" ht="16.5" customHeight="1" x14ac:dyDescent="0.15">
      <c r="B61" s="46">
        <v>60</v>
      </c>
      <c r="C61" s="47" t="s">
        <v>11</v>
      </c>
      <c r="D61" s="47" t="s">
        <v>12</v>
      </c>
      <c r="E61" s="48">
        <v>1</v>
      </c>
      <c r="F61" s="48">
        <v>201521321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 t="s">
        <v>154</v>
      </c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>
        <v>0</v>
      </c>
      <c r="AO61" s="47"/>
      <c r="AP61" s="47">
        <f>SUM(AM61:AO61)</f>
        <v>0</v>
      </c>
      <c r="AQ61" s="47">
        <f>IF(COUNTIF(G61:AL61,5)*5 + SP최종!I62 &gt;20,20,COUNTIF(G61:AL61,5)*5 + SP최종!I62)</f>
        <v>15.014407338172683</v>
      </c>
      <c r="AR61" s="47">
        <v>43</v>
      </c>
      <c r="AS61" s="61">
        <v>-2</v>
      </c>
      <c r="AT61" s="56"/>
      <c r="AU61" s="47" t="s">
        <v>170</v>
      </c>
      <c r="AV61" s="47"/>
      <c r="AW61" s="47"/>
      <c r="AX61" s="47"/>
      <c r="AY61" s="47"/>
      <c r="AZ61" s="50"/>
      <c r="BB61" s="51">
        <f>AQ61-SP최종!I62</f>
        <v>0</v>
      </c>
    </row>
    <row r="62" spans="2:54" ht="16.5" customHeight="1" x14ac:dyDescent="0.15">
      <c r="B62" s="46">
        <v>61</v>
      </c>
      <c r="C62" s="47" t="s">
        <v>11</v>
      </c>
      <c r="D62" s="47" t="s">
        <v>12</v>
      </c>
      <c r="E62" s="48">
        <v>1</v>
      </c>
      <c r="F62" s="48">
        <v>201521374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>
        <v>2</v>
      </c>
      <c r="AN62" s="47">
        <v>2</v>
      </c>
      <c r="AO62" s="47"/>
      <c r="AP62" s="47">
        <f>SUM(AM62:AO62)</f>
        <v>4</v>
      </c>
      <c r="AQ62" s="47">
        <f>IF(COUNTIF(G62:AL62,5)*5 + SP최종!I63 &gt;20,20,COUNTIF(G62:AL62,5)*5 + SP최종!I63)</f>
        <v>15.214407338172682</v>
      </c>
      <c r="AR62" s="47">
        <v>72</v>
      </c>
      <c r="AS62" s="49">
        <v>39.5</v>
      </c>
      <c r="AT62" s="56">
        <f>SUM(AP62:AS62)</f>
        <v>130.71440733817269</v>
      </c>
      <c r="AU62" s="47" t="s">
        <v>167</v>
      </c>
      <c r="AV62" s="47"/>
      <c r="AW62" s="47"/>
      <c r="AX62" s="47"/>
      <c r="AY62" s="47"/>
      <c r="AZ62" s="50"/>
      <c r="BB62" s="51">
        <f>AQ62-SP최종!I63</f>
        <v>0</v>
      </c>
    </row>
    <row r="63" spans="2:54" ht="16.5" customHeight="1" x14ac:dyDescent="0.15">
      <c r="B63" s="46">
        <v>62</v>
      </c>
      <c r="C63" s="47" t="s">
        <v>11</v>
      </c>
      <c r="D63" s="47" t="s">
        <v>12</v>
      </c>
      <c r="E63" s="48">
        <v>1</v>
      </c>
      <c r="F63" s="48">
        <v>201521366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>
        <v>6</v>
      </c>
      <c r="AN63" s="47">
        <v>8</v>
      </c>
      <c r="AO63" s="47"/>
      <c r="AP63" s="47">
        <f>SUM(AM63:AO63)</f>
        <v>14</v>
      </c>
      <c r="AQ63" s="47">
        <f>IF(COUNTIF(G63:AL63,5)*5 + SP최종!I64 &gt;20,20,COUNTIF(G63:AL63,5)*5 + SP최종!I64)</f>
        <v>0</v>
      </c>
      <c r="AR63" s="47">
        <v>99</v>
      </c>
      <c r="AS63" s="49">
        <v>57.5</v>
      </c>
      <c r="AT63" s="56">
        <f>SUM(AP63:AS63)</f>
        <v>170.5</v>
      </c>
      <c r="AU63" s="47" t="s">
        <v>166</v>
      </c>
      <c r="AV63" s="47"/>
      <c r="AW63" s="47"/>
      <c r="AX63" s="47"/>
      <c r="AY63" s="47"/>
      <c r="AZ63" s="50"/>
      <c r="BB63" s="51">
        <f>AQ63-SP최종!I64</f>
        <v>0</v>
      </c>
    </row>
    <row r="64" spans="2:54" ht="16.5" customHeight="1" x14ac:dyDescent="0.15">
      <c r="B64" s="46">
        <v>63</v>
      </c>
      <c r="C64" s="47" t="s">
        <v>11</v>
      </c>
      <c r="D64" s="47" t="s">
        <v>12</v>
      </c>
      <c r="E64" s="48">
        <v>1</v>
      </c>
      <c r="F64" s="48">
        <v>201521368</v>
      </c>
      <c r="G64" s="47"/>
      <c r="H64" s="47"/>
      <c r="I64" s="47"/>
      <c r="J64" s="47"/>
      <c r="K64" s="47"/>
      <c r="L64" s="47"/>
      <c r="M64" s="47" t="s">
        <v>56</v>
      </c>
      <c r="N64" s="47"/>
      <c r="O64" s="47"/>
      <c r="P64" s="47" t="s">
        <v>58</v>
      </c>
      <c r="Q64" s="47"/>
      <c r="R64" s="47" t="s">
        <v>58</v>
      </c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 t="s">
        <v>152</v>
      </c>
      <c r="AE64" s="47"/>
      <c r="AF64" s="47" t="s">
        <v>152</v>
      </c>
      <c r="AG64" s="47"/>
      <c r="AH64" s="47" t="s">
        <v>152</v>
      </c>
      <c r="AI64" s="47"/>
      <c r="AJ64" s="47"/>
      <c r="AK64" s="47"/>
      <c r="AL64" s="47"/>
      <c r="AM64" s="47"/>
      <c r="AN64" s="47">
        <v>3</v>
      </c>
      <c r="AO64" s="47"/>
      <c r="AP64" s="47">
        <f>SUM(AM64:AO64)</f>
        <v>3</v>
      </c>
      <c r="AQ64" s="47">
        <f>IF(COUNTIF(G64:AL64,5)*5 + SP최종!I65 &gt;20,20,COUNTIF(G64:AL64,5)*5 + SP최종!I65)</f>
        <v>15.214407338172682</v>
      </c>
      <c r="AR64" s="47">
        <v>78</v>
      </c>
      <c r="AS64" s="49">
        <v>71.599999999999994</v>
      </c>
      <c r="AT64" s="56">
        <f>SUM(AP64:AS64)</f>
        <v>167.81440733817269</v>
      </c>
      <c r="AU64" s="47" t="s">
        <v>166</v>
      </c>
      <c r="AV64" s="47"/>
      <c r="AW64" s="47"/>
      <c r="AX64" s="47"/>
      <c r="AY64" s="47"/>
      <c r="AZ64" s="50"/>
      <c r="BB64" s="51">
        <f>AQ64-SP최종!I65</f>
        <v>0</v>
      </c>
    </row>
    <row r="65" spans="2:54" ht="16.5" customHeight="1" x14ac:dyDescent="0.15">
      <c r="B65" s="46">
        <v>64</v>
      </c>
      <c r="C65" s="47" t="s">
        <v>11</v>
      </c>
      <c r="D65" s="47" t="s">
        <v>12</v>
      </c>
      <c r="E65" s="48">
        <v>1</v>
      </c>
      <c r="F65" s="48">
        <v>201521318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>
        <v>4</v>
      </c>
      <c r="AN65" s="47">
        <v>2</v>
      </c>
      <c r="AO65" s="47"/>
      <c r="AP65" s="47">
        <f>SUM(AM65:AO65)</f>
        <v>6</v>
      </c>
      <c r="AQ65" s="47">
        <f>IF(COUNTIF(G65:AL65,5)*5 + SP최종!I66 &gt;20,20,COUNTIF(G65:AL65,5)*5 + SP최종!I66)</f>
        <v>14.121611007259023</v>
      </c>
      <c r="AR65" s="47">
        <v>75</v>
      </c>
      <c r="AS65" s="49">
        <v>52.2</v>
      </c>
      <c r="AT65" s="56">
        <f>SUM(AP65:AS65)</f>
        <v>147.32161100725904</v>
      </c>
      <c r="AU65" s="47" t="s">
        <v>167</v>
      </c>
      <c r="AV65" s="47"/>
      <c r="AW65" s="47"/>
      <c r="AX65" s="47"/>
      <c r="AY65" s="47"/>
      <c r="AZ65" s="50"/>
      <c r="BB65" s="51">
        <f>AQ65-SP최종!I66</f>
        <v>0</v>
      </c>
    </row>
    <row r="66" spans="2:54" ht="16.5" customHeight="1" x14ac:dyDescent="0.15">
      <c r="B66" s="46">
        <v>65</v>
      </c>
      <c r="C66" s="47" t="s">
        <v>11</v>
      </c>
      <c r="D66" s="47" t="s">
        <v>12</v>
      </c>
      <c r="E66" s="48">
        <v>1</v>
      </c>
      <c r="F66" s="48">
        <v>201521406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 t="s">
        <v>154</v>
      </c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>
        <v>2</v>
      </c>
      <c r="AO66" s="47"/>
      <c r="AP66" s="47">
        <f>SUM(AM66:AO66)</f>
        <v>2</v>
      </c>
      <c r="AQ66" s="47">
        <f>IF(COUNTIF(G66:AL66,5)*5 + SP최종!I67 &gt;20,20,COUNTIF(G66:AL66,5)*5 + SP최종!I67)</f>
        <v>20</v>
      </c>
      <c r="AR66" s="47">
        <v>71</v>
      </c>
      <c r="AS66" s="49">
        <v>132</v>
      </c>
      <c r="AT66" s="56">
        <f>SUM(AP66:AS66)</f>
        <v>225</v>
      </c>
      <c r="AU66" s="47" t="s">
        <v>164</v>
      </c>
      <c r="AV66" s="47"/>
      <c r="AW66" s="47"/>
      <c r="AX66" s="47"/>
      <c r="AY66" s="47"/>
      <c r="AZ66" s="50"/>
      <c r="BB66" s="51">
        <f>AQ66-SP최종!I67</f>
        <v>0</v>
      </c>
    </row>
    <row r="67" spans="2:54" ht="16.5" customHeight="1" x14ac:dyDescent="0.15">
      <c r="B67" s="46">
        <v>66</v>
      </c>
      <c r="C67" s="47" t="s">
        <v>11</v>
      </c>
      <c r="D67" s="47" t="s">
        <v>12</v>
      </c>
      <c r="E67" s="48">
        <v>1</v>
      </c>
      <c r="F67" s="48">
        <v>201521446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>
        <v>8</v>
      </c>
      <c r="AN67" s="47"/>
      <c r="AO67" s="47"/>
      <c r="AP67" s="47">
        <f>SUM(AM67:AO67)</f>
        <v>8</v>
      </c>
      <c r="AQ67" s="47">
        <f>IF(COUNTIF(G67:AL67,5)*5 + SP최종!I68 &gt;20,20,COUNTIF(G67:AL67,5)*5 + SP최종!I68)</f>
        <v>0</v>
      </c>
      <c r="AR67" s="47">
        <v>32</v>
      </c>
      <c r="AS67" s="61"/>
      <c r="AT67" s="56"/>
      <c r="AU67" s="47" t="s">
        <v>170</v>
      </c>
      <c r="AV67" s="47"/>
      <c r="AW67" s="47"/>
      <c r="AX67" s="47"/>
      <c r="AY67" s="47"/>
      <c r="AZ67" s="50"/>
      <c r="BB67" s="51">
        <f>AQ67-SP최종!I68</f>
        <v>0</v>
      </c>
    </row>
    <row r="68" spans="2:54" ht="16.5" customHeight="1" x14ac:dyDescent="0.15">
      <c r="B68" s="46">
        <v>67</v>
      </c>
      <c r="C68" s="47" t="s">
        <v>11</v>
      </c>
      <c r="D68" s="47" t="s">
        <v>12</v>
      </c>
      <c r="E68" s="48">
        <v>3</v>
      </c>
      <c r="F68" s="48">
        <v>201323212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 t="s">
        <v>154</v>
      </c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>
        <f>SUM(AM68:AO68)</f>
        <v>0</v>
      </c>
      <c r="AQ68" s="47">
        <f>IF(COUNTIF(G68:AL68,5)*5 + SP최종!I69 &gt;20,20,COUNTIF(G68:AL68,5)*5 + SP최종!I69)</f>
        <v>19.614407338172683</v>
      </c>
      <c r="AR68" s="47">
        <v>67</v>
      </c>
      <c r="AS68" s="49">
        <v>49.5</v>
      </c>
      <c r="AT68" s="56">
        <f>SUM(AP68:AS68)</f>
        <v>136.11440733817267</v>
      </c>
      <c r="AU68" s="47" t="s">
        <v>167</v>
      </c>
      <c r="AV68" s="47"/>
      <c r="AW68" s="47"/>
      <c r="AX68" s="47"/>
      <c r="AY68" s="47"/>
      <c r="AZ68" s="50"/>
      <c r="BB68" s="51">
        <f>AQ68-SP최종!I69</f>
        <v>0</v>
      </c>
    </row>
    <row r="69" spans="2:54" ht="16.5" customHeight="1" x14ac:dyDescent="0.15">
      <c r="B69" s="46">
        <v>68</v>
      </c>
      <c r="C69" s="47" t="s">
        <v>13</v>
      </c>
      <c r="D69" s="47" t="s">
        <v>14</v>
      </c>
      <c r="E69" s="48">
        <v>2</v>
      </c>
      <c r="F69" s="48">
        <v>201321653</v>
      </c>
      <c r="G69" s="47"/>
      <c r="H69" s="47"/>
      <c r="I69" s="47"/>
      <c r="J69" s="47"/>
      <c r="K69" s="47"/>
      <c r="L69" s="47"/>
      <c r="M69" s="47"/>
      <c r="N69" s="47"/>
      <c r="O69" s="47" t="s">
        <v>57</v>
      </c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>
        <v>4</v>
      </c>
      <c r="AO69" s="47"/>
      <c r="AP69" s="47">
        <f>SUM(AM69:AO69)</f>
        <v>4</v>
      </c>
      <c r="AQ69" s="47">
        <f>IF(COUNTIF(G69:AL69,5)*5 + SP최종!I70 &gt;20,20,COUNTIF(G69:AL69,5)*5 + SP최종!I70)</f>
        <v>0</v>
      </c>
      <c r="AR69" s="47">
        <v>69</v>
      </c>
      <c r="AS69" s="49">
        <v>38.5</v>
      </c>
      <c r="AT69" s="56">
        <f>SUM(AP69:AS69)</f>
        <v>111.5</v>
      </c>
      <c r="AU69" s="47" t="s">
        <v>168</v>
      </c>
      <c r="AV69" s="47"/>
      <c r="AW69" s="47"/>
      <c r="AX69" s="47"/>
      <c r="AY69" s="47"/>
      <c r="AZ69" s="50"/>
      <c r="BB69" s="51">
        <f>AQ69-SP최종!I70</f>
        <v>0</v>
      </c>
    </row>
    <row r="70" spans="2:54" ht="16.5" customHeight="1" x14ac:dyDescent="0.15">
      <c r="B70" s="46">
        <v>69</v>
      </c>
      <c r="C70" s="47" t="s">
        <v>11</v>
      </c>
      <c r="D70" s="47" t="s">
        <v>12</v>
      </c>
      <c r="E70" s="48">
        <v>1</v>
      </c>
      <c r="F70" s="48">
        <v>201521353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>
        <v>5</v>
      </c>
      <c r="AN70" s="47">
        <v>0</v>
      </c>
      <c r="AO70" s="47"/>
      <c r="AP70" s="47">
        <f>SUM(AM70:AO70)</f>
        <v>5</v>
      </c>
      <c r="AQ70" s="47">
        <f>IF(COUNTIF(G70:AL70,5)*5 + SP최종!I71 &gt;20,20,COUNTIF(G70:AL70,5)*5 + SP최종!I71)</f>
        <v>18.600000000000001</v>
      </c>
      <c r="AR70" s="47">
        <v>69</v>
      </c>
      <c r="AS70" s="49">
        <v>54.5</v>
      </c>
      <c r="AT70" s="56">
        <f>SUM(AP70:AS70)</f>
        <v>147.1</v>
      </c>
      <c r="AU70" s="47" t="s">
        <v>167</v>
      </c>
      <c r="AV70" s="47"/>
      <c r="AW70" s="47"/>
      <c r="AX70" s="47"/>
      <c r="AY70" s="47"/>
      <c r="AZ70" s="50"/>
      <c r="BB70" s="51">
        <f>AQ70-SP최종!I71</f>
        <v>0</v>
      </c>
    </row>
    <row r="71" spans="2:54" ht="16.5" customHeight="1" x14ac:dyDescent="0.15">
      <c r="B71" s="46">
        <v>70</v>
      </c>
      <c r="C71" s="47" t="s">
        <v>11</v>
      </c>
      <c r="D71" s="47" t="s">
        <v>12</v>
      </c>
      <c r="E71" s="48">
        <v>1</v>
      </c>
      <c r="F71" s="48">
        <v>201521357</v>
      </c>
      <c r="G71" s="47"/>
      <c r="H71" s="47"/>
      <c r="I71" s="47"/>
      <c r="J71" s="47"/>
      <c r="K71" s="47"/>
      <c r="L71" s="47"/>
      <c r="M71" s="47" t="s">
        <v>56</v>
      </c>
      <c r="N71" s="47"/>
      <c r="O71" s="47"/>
      <c r="P71" s="47" t="s">
        <v>58</v>
      </c>
      <c r="Q71" s="47" t="s">
        <v>58</v>
      </c>
      <c r="R71" s="47" t="s">
        <v>60</v>
      </c>
      <c r="S71" s="47"/>
      <c r="T71" s="47"/>
      <c r="U71" s="47"/>
      <c r="V71" s="47"/>
      <c r="W71" s="47"/>
      <c r="X71" s="47" t="s">
        <v>154</v>
      </c>
      <c r="Y71" s="47"/>
      <c r="Z71" s="47" t="s">
        <v>152</v>
      </c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>
        <v>2</v>
      </c>
      <c r="AN71" s="47">
        <v>2</v>
      </c>
      <c r="AO71" s="47"/>
      <c r="AP71" s="47">
        <f>SUM(AM71:AO71)</f>
        <v>4</v>
      </c>
      <c r="AQ71" s="47">
        <f>IF(COUNTIF(G71:AL71,5)*5 + SP최종!I72 &gt;20,20,COUNTIF(G71:AL71,5)*5 + SP최종!I72)</f>
        <v>14.414407338172683</v>
      </c>
      <c r="AR71" s="47">
        <v>32</v>
      </c>
      <c r="AS71" s="49">
        <v>12</v>
      </c>
      <c r="AT71" s="56">
        <f>SUM(AP71:AS71)</f>
        <v>62.41440733817268</v>
      </c>
      <c r="AU71" s="47" t="s">
        <v>169</v>
      </c>
      <c r="AV71" s="47"/>
      <c r="AW71" s="47"/>
      <c r="AX71" s="47"/>
      <c r="AY71" s="47"/>
      <c r="AZ71" s="50"/>
      <c r="BB71" s="51">
        <f>AQ71-SP최종!I72</f>
        <v>0</v>
      </c>
    </row>
    <row r="72" spans="2:54" ht="16.5" customHeight="1" x14ac:dyDescent="0.15">
      <c r="B72" s="46">
        <v>71</v>
      </c>
      <c r="C72" s="47" t="s">
        <v>15</v>
      </c>
      <c r="D72" s="47" t="s">
        <v>16</v>
      </c>
      <c r="E72" s="48">
        <v>3</v>
      </c>
      <c r="F72" s="48">
        <v>201121839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>
        <v>8</v>
      </c>
      <c r="AN72" s="47">
        <v>10</v>
      </c>
      <c r="AO72" s="47"/>
      <c r="AP72" s="47">
        <f>SUM(AM72:AO72)</f>
        <v>18</v>
      </c>
      <c r="AQ72" s="47">
        <f>IF(COUNTIF(G72:AL72,5)*5 + SP최종!I73 &gt;20,20,COUNTIF(G72:AL72,5)*5 + SP최종!I73)</f>
        <v>0</v>
      </c>
      <c r="AR72" s="47">
        <v>112</v>
      </c>
      <c r="AS72" s="49">
        <v>113</v>
      </c>
      <c r="AT72" s="56">
        <f>SUM(AP72:AS72)</f>
        <v>243</v>
      </c>
      <c r="AU72" s="47" t="s">
        <v>164</v>
      </c>
      <c r="AV72" s="47"/>
      <c r="AW72" s="47" t="s">
        <v>21</v>
      </c>
      <c r="AX72" s="47"/>
      <c r="AY72" s="47"/>
      <c r="AZ72" s="50"/>
      <c r="BB72" s="51">
        <f>AQ72-SP최종!I73</f>
        <v>0</v>
      </c>
    </row>
    <row r="73" spans="2:54" ht="16.5" customHeight="1" x14ac:dyDescent="0.15">
      <c r="B73" s="46">
        <v>72</v>
      </c>
      <c r="C73" s="47" t="s">
        <v>11</v>
      </c>
      <c r="D73" s="47" t="s">
        <v>12</v>
      </c>
      <c r="E73" s="48">
        <v>1</v>
      </c>
      <c r="F73" s="48">
        <v>201521320</v>
      </c>
      <c r="G73" s="47"/>
      <c r="H73" s="47"/>
      <c r="I73" s="47"/>
      <c r="J73" s="47"/>
      <c r="K73" s="47"/>
      <c r="L73" s="47"/>
      <c r="M73" s="47" t="s">
        <v>56</v>
      </c>
      <c r="N73" s="47"/>
      <c r="O73" s="47"/>
      <c r="P73" s="47" t="s">
        <v>58</v>
      </c>
      <c r="Q73" s="47"/>
      <c r="R73" s="47" t="s">
        <v>58</v>
      </c>
      <c r="S73" s="47"/>
      <c r="T73" s="47"/>
      <c r="U73" s="47"/>
      <c r="V73" s="47"/>
      <c r="W73" s="47"/>
      <c r="X73" s="47" t="s">
        <v>153</v>
      </c>
      <c r="Y73" s="47"/>
      <c r="Z73" s="47" t="s">
        <v>152</v>
      </c>
      <c r="AA73" s="47"/>
      <c r="AB73" s="47"/>
      <c r="AC73" s="47"/>
      <c r="AD73" s="47"/>
      <c r="AE73" s="47" t="s">
        <v>152</v>
      </c>
      <c r="AF73" s="47"/>
      <c r="AG73" s="47"/>
      <c r="AH73" s="47"/>
      <c r="AI73" s="47"/>
      <c r="AJ73" s="47"/>
      <c r="AK73" s="47"/>
      <c r="AL73" s="47"/>
      <c r="AM73" s="47">
        <v>3</v>
      </c>
      <c r="AN73" s="47"/>
      <c r="AO73" s="47"/>
      <c r="AP73" s="47">
        <f>SUM(AM73:AO73)</f>
        <v>3</v>
      </c>
      <c r="AQ73" s="47">
        <f>IF(COUNTIF(G73:AL73,5)*5 + SP최종!I74 &gt;20,20,COUNTIF(G73:AL73,5)*5 + SP최종!I74)</f>
        <v>15</v>
      </c>
      <c r="AR73" s="47">
        <v>91</v>
      </c>
      <c r="AS73" s="49">
        <v>50.5</v>
      </c>
      <c r="AT73" s="56">
        <f>SUM(AP73:AS73)</f>
        <v>159.5</v>
      </c>
      <c r="AU73" s="47" t="s">
        <v>167</v>
      </c>
      <c r="AV73" s="47"/>
      <c r="AW73" s="47"/>
      <c r="AX73" s="47"/>
      <c r="AY73" s="47"/>
      <c r="AZ73" s="50"/>
      <c r="BB73" s="51">
        <f>AQ73-SP최종!I74</f>
        <v>0</v>
      </c>
    </row>
    <row r="74" spans="2:54" ht="16.5" customHeight="1" x14ac:dyDescent="0.15">
      <c r="B74" s="46">
        <v>73</v>
      </c>
      <c r="C74" s="47" t="s">
        <v>11</v>
      </c>
      <c r="D74" s="47" t="s">
        <v>12</v>
      </c>
      <c r="E74" s="48">
        <v>1</v>
      </c>
      <c r="F74" s="48">
        <v>201521402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 t="s">
        <v>154</v>
      </c>
      <c r="AE74" s="47"/>
      <c r="AF74" s="47"/>
      <c r="AG74" s="47"/>
      <c r="AH74" s="47"/>
      <c r="AI74" s="47"/>
      <c r="AJ74" s="47"/>
      <c r="AK74" s="47"/>
      <c r="AL74" s="47"/>
      <c r="AM74" s="47">
        <v>8</v>
      </c>
      <c r="AN74" s="47">
        <v>8</v>
      </c>
      <c r="AO74" s="47"/>
      <c r="AP74" s="47">
        <f>SUM(AM74:AO74)</f>
        <v>16</v>
      </c>
      <c r="AQ74" s="47">
        <f>IF(COUNTIF(G74:AL74,5)*5 + SP최종!I75 &gt;20,20,COUNTIF(G74:AL74,5)*5 + SP최종!I75)</f>
        <v>14.414407338172683</v>
      </c>
      <c r="AR74" s="47">
        <v>62</v>
      </c>
      <c r="AS74" s="49">
        <v>65</v>
      </c>
      <c r="AT74" s="56">
        <f>SUM(AP74:AS74)</f>
        <v>157.41440733817268</v>
      </c>
      <c r="AU74" s="47" t="s">
        <v>167</v>
      </c>
      <c r="AV74" s="47"/>
      <c r="AW74" s="47"/>
      <c r="AX74" s="47"/>
      <c r="AY74" s="47"/>
      <c r="AZ74" s="50"/>
      <c r="BB74" s="51">
        <f>AQ74-SP최종!I75</f>
        <v>0</v>
      </c>
    </row>
    <row r="75" spans="2:54" ht="16.5" customHeight="1" x14ac:dyDescent="0.15">
      <c r="B75" s="46">
        <v>74</v>
      </c>
      <c r="C75" s="47" t="s">
        <v>11</v>
      </c>
      <c r="D75" s="47" t="s">
        <v>12</v>
      </c>
      <c r="E75" s="48">
        <v>1</v>
      </c>
      <c r="F75" s="48">
        <v>201521372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>
        <v>3</v>
      </c>
      <c r="AN75" s="47">
        <v>7</v>
      </c>
      <c r="AO75" s="47"/>
      <c r="AP75" s="47">
        <f>SUM(AM75:AO75)</f>
        <v>10</v>
      </c>
      <c r="AQ75" s="47">
        <f>IF(COUNTIF(G75:AL75,5)*5 + SP최종!I76 &gt;20,20,COUNTIF(G75:AL75,5)*5 + SP최종!I76)</f>
        <v>8</v>
      </c>
      <c r="AR75" s="47">
        <v>70</v>
      </c>
      <c r="AS75" s="49">
        <v>35.5</v>
      </c>
      <c r="AT75" s="56">
        <f>SUM(AP75:AS75)</f>
        <v>123.5</v>
      </c>
      <c r="AU75" s="47" t="s">
        <v>168</v>
      </c>
      <c r="AV75" s="47"/>
      <c r="AW75" s="47"/>
      <c r="AX75" s="47"/>
      <c r="AY75" s="47"/>
      <c r="AZ75" s="50"/>
      <c r="BB75" s="51">
        <f>AQ75-SP최종!I76</f>
        <v>0</v>
      </c>
    </row>
    <row r="76" spans="2:54" ht="16.5" customHeight="1" x14ac:dyDescent="0.15">
      <c r="B76" s="46">
        <v>75</v>
      </c>
      <c r="C76" s="47" t="s">
        <v>18</v>
      </c>
      <c r="D76" s="47" t="s">
        <v>19</v>
      </c>
      <c r="E76" s="48">
        <v>2</v>
      </c>
      <c r="F76" s="48">
        <v>201421135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>
        <v>7</v>
      </c>
      <c r="AN76" s="47"/>
      <c r="AO76" s="47"/>
      <c r="AP76" s="47">
        <f>SUM(AM76:AO76)</f>
        <v>7</v>
      </c>
      <c r="AQ76" s="47">
        <f>IF(COUNTIF(G76:AL76,5)*5 + SP최종!I77 &gt;20,20,COUNTIF(G76:AL76,5)*5 + SP최종!I77)</f>
        <v>12.814407338172682</v>
      </c>
      <c r="AR76" s="47">
        <v>57</v>
      </c>
      <c r="AS76" s="49">
        <v>28</v>
      </c>
      <c r="AT76" s="56">
        <f>SUM(AP76:AS76)</f>
        <v>104.81440733817269</v>
      </c>
      <c r="AU76" s="47" t="s">
        <v>168</v>
      </c>
      <c r="AV76" s="47"/>
      <c r="AW76" s="47"/>
      <c r="AX76" s="47"/>
      <c r="AY76" s="47"/>
      <c r="AZ76" s="50"/>
      <c r="BB76" s="51">
        <f>AQ76-SP최종!I77</f>
        <v>0</v>
      </c>
    </row>
    <row r="77" spans="2:54" ht="16.5" customHeight="1" x14ac:dyDescent="0.15">
      <c r="B77" s="46">
        <v>76</v>
      </c>
      <c r="C77" s="47" t="s">
        <v>11</v>
      </c>
      <c r="D77" s="47" t="s">
        <v>12</v>
      </c>
      <c r="E77" s="48">
        <v>1</v>
      </c>
      <c r="F77" s="48">
        <v>201521315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>
        <v>9</v>
      </c>
      <c r="AN77" s="47">
        <v>2</v>
      </c>
      <c r="AO77" s="47"/>
      <c r="AP77" s="47">
        <f>SUM(AM77:AO77)</f>
        <v>11</v>
      </c>
      <c r="AQ77" s="47">
        <f>IF(COUNTIF(G77:AL77,5)*5 + SP최종!I78 &gt;20,20,COUNTIF(G77:AL77,5)*5 + SP최종!I78)</f>
        <v>15.4</v>
      </c>
      <c r="AR77" s="47">
        <v>68</v>
      </c>
      <c r="AS77" s="49">
        <v>50.2</v>
      </c>
      <c r="AT77" s="56">
        <f>SUM(AP77:AS77)</f>
        <v>144.60000000000002</v>
      </c>
      <c r="AU77" s="47" t="s">
        <v>167</v>
      </c>
      <c r="AV77" s="47"/>
      <c r="AW77" s="47"/>
      <c r="AX77" s="47"/>
      <c r="AY77" s="47"/>
      <c r="AZ77" s="50"/>
      <c r="BB77" s="51">
        <f>AQ77-SP최종!I78</f>
        <v>0</v>
      </c>
    </row>
    <row r="78" spans="2:54" ht="16.5" customHeight="1" x14ac:dyDescent="0.15">
      <c r="B78" s="46">
        <v>77</v>
      </c>
      <c r="C78" s="47" t="s">
        <v>11</v>
      </c>
      <c r="D78" s="47" t="s">
        <v>12</v>
      </c>
      <c r="E78" s="48">
        <v>1</v>
      </c>
      <c r="F78" s="48">
        <v>201521443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>
        <v>7</v>
      </c>
      <c r="AN78" s="47">
        <v>0</v>
      </c>
      <c r="AO78" s="47"/>
      <c r="AP78" s="47">
        <f>SUM(AM78:AO78)</f>
        <v>7</v>
      </c>
      <c r="AQ78" s="47">
        <f>IF(COUNTIF(G78:AL78,5)*5 + SP최종!I79 &gt;20,20,COUNTIF(G78:AL78,5)*5 + SP최종!I79)</f>
        <v>0</v>
      </c>
      <c r="AR78" s="47">
        <v>85</v>
      </c>
      <c r="AS78" s="49">
        <v>20.5</v>
      </c>
      <c r="AT78" s="56">
        <f>SUM(AP78:AS78)</f>
        <v>112.5</v>
      </c>
      <c r="AU78" s="47" t="s">
        <v>168</v>
      </c>
      <c r="AV78" s="47"/>
      <c r="AW78" s="47"/>
      <c r="AX78" s="47"/>
      <c r="AY78" s="47"/>
      <c r="AZ78" s="50"/>
      <c r="BB78" s="51">
        <f>AQ78-SP최종!I79</f>
        <v>0</v>
      </c>
    </row>
    <row r="79" spans="2:54" ht="16.5" customHeight="1" x14ac:dyDescent="0.15">
      <c r="B79" s="46">
        <v>78</v>
      </c>
      <c r="C79" s="47" t="s">
        <v>11</v>
      </c>
      <c r="D79" s="47" t="s">
        <v>12</v>
      </c>
      <c r="E79" s="48">
        <v>1</v>
      </c>
      <c r="F79" s="48">
        <v>201521438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 t="s">
        <v>58</v>
      </c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>
        <v>4</v>
      </c>
      <c r="AN79" s="47"/>
      <c r="AO79" s="47"/>
      <c r="AP79" s="47">
        <f>SUM(AM79:AO79)</f>
        <v>4</v>
      </c>
      <c r="AQ79" s="47">
        <f>IF(COUNTIF(G79:AL79,5)*5 + SP최종!I80 &gt;20,20,COUNTIF(G79:AL79,5)*5 + SP최종!I80)</f>
        <v>15</v>
      </c>
      <c r="AR79" s="47">
        <v>78</v>
      </c>
      <c r="AS79" s="49">
        <v>75.5</v>
      </c>
      <c r="AT79" s="56">
        <f>SUM(AP79:AS79)</f>
        <v>172.5</v>
      </c>
      <c r="AU79" s="47" t="s">
        <v>166</v>
      </c>
      <c r="AV79" s="47"/>
      <c r="AW79" s="47"/>
      <c r="AX79" s="47"/>
      <c r="AY79" s="47"/>
      <c r="AZ79" s="50"/>
      <c r="BB79" s="51">
        <f>AQ79-SP최종!I80</f>
        <v>0</v>
      </c>
    </row>
    <row r="80" spans="2:54" ht="16.5" customHeight="1" x14ac:dyDescent="0.15">
      <c r="B80" s="46">
        <v>79</v>
      </c>
      <c r="C80" s="47" t="s">
        <v>11</v>
      </c>
      <c r="D80" s="47" t="s">
        <v>12</v>
      </c>
      <c r="E80" s="48">
        <v>1</v>
      </c>
      <c r="F80" s="48">
        <v>201521428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>
        <v>7</v>
      </c>
      <c r="AN80" s="47">
        <v>0</v>
      </c>
      <c r="AO80" s="47"/>
      <c r="AP80" s="47">
        <f>SUM(AM80:AO80)</f>
        <v>7</v>
      </c>
      <c r="AQ80" s="47">
        <f>IF(COUNTIF(G80:AL80,5)*5 + SP최종!I81 &gt;20,20,COUNTIF(G80:AL80,5)*5 + SP최종!I81)</f>
        <v>0</v>
      </c>
      <c r="AR80" s="47">
        <v>88</v>
      </c>
      <c r="AS80" s="49">
        <v>57.7</v>
      </c>
      <c r="AT80" s="56">
        <f>SUM(AP80:AS80)</f>
        <v>152.69999999999999</v>
      </c>
      <c r="AU80" s="47" t="s">
        <v>167</v>
      </c>
      <c r="AV80" s="47"/>
      <c r="AW80" s="47"/>
      <c r="AX80" s="47"/>
      <c r="AY80" s="47"/>
      <c r="AZ80" s="50"/>
      <c r="BB80" s="51">
        <f>AQ80-SP최종!I81</f>
        <v>0</v>
      </c>
    </row>
    <row r="81" spans="2:54" ht="16.5" customHeight="1" x14ac:dyDescent="0.15">
      <c r="B81" s="46">
        <v>80</v>
      </c>
      <c r="C81" s="47" t="s">
        <v>11</v>
      </c>
      <c r="D81" s="47" t="s">
        <v>12</v>
      </c>
      <c r="E81" s="48">
        <v>1</v>
      </c>
      <c r="F81" s="48">
        <v>201521398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>
        <v>7</v>
      </c>
      <c r="AN81" s="47"/>
      <c r="AO81" s="47"/>
      <c r="AP81" s="47">
        <f>SUM(AM81:AO81)</f>
        <v>7</v>
      </c>
      <c r="AQ81" s="47">
        <f>IF(COUNTIF(G81:AL81,5)*5 + SP최종!I82 &gt;20,20,COUNTIF(G81:AL81,5)*5 + SP최종!I82)</f>
        <v>13.521611007259022</v>
      </c>
      <c r="AR81" s="47">
        <v>110</v>
      </c>
      <c r="AS81" s="49">
        <v>84.5</v>
      </c>
      <c r="AT81" s="56">
        <f>SUM(AP81:AS81)</f>
        <v>215.02161100725903</v>
      </c>
      <c r="AU81" s="47" t="s">
        <v>165</v>
      </c>
      <c r="AV81" s="47"/>
      <c r="AW81" s="47"/>
      <c r="AX81" s="47"/>
      <c r="AY81" s="47"/>
      <c r="AZ81" s="50"/>
      <c r="BB81" s="51">
        <f>AQ81-SP최종!I82</f>
        <v>0</v>
      </c>
    </row>
    <row r="82" spans="2:54" ht="16.5" customHeight="1" x14ac:dyDescent="0.15">
      <c r="B82" s="49"/>
      <c r="C82" s="49"/>
      <c r="D82" s="49"/>
      <c r="E82" s="49"/>
      <c r="F82" s="49"/>
      <c r="G82" s="44">
        <v>3</v>
      </c>
      <c r="H82" s="44">
        <v>5</v>
      </c>
      <c r="I82" s="44">
        <v>10</v>
      </c>
      <c r="J82" s="44">
        <v>12</v>
      </c>
      <c r="K82" s="44">
        <v>17</v>
      </c>
      <c r="L82" s="44">
        <v>19</v>
      </c>
      <c r="M82" s="44">
        <v>24</v>
      </c>
      <c r="N82" s="44">
        <v>26</v>
      </c>
      <c r="O82" s="44">
        <v>31</v>
      </c>
      <c r="P82" s="44">
        <v>2</v>
      </c>
      <c r="Q82" s="44">
        <v>7</v>
      </c>
      <c r="R82" s="44">
        <v>9</v>
      </c>
      <c r="S82" s="44">
        <v>14</v>
      </c>
      <c r="T82" s="44">
        <v>16</v>
      </c>
      <c r="U82" s="44">
        <v>21</v>
      </c>
      <c r="V82" s="44">
        <v>23</v>
      </c>
      <c r="W82" s="44">
        <v>28</v>
      </c>
      <c r="X82" s="44">
        <v>30</v>
      </c>
      <c r="Y82" s="44">
        <v>5</v>
      </c>
      <c r="Z82" s="44">
        <v>7</v>
      </c>
      <c r="AA82" s="44">
        <v>12</v>
      </c>
      <c r="AB82" s="44">
        <v>14</v>
      </c>
      <c r="AC82" s="44">
        <v>19</v>
      </c>
      <c r="AD82" s="44">
        <v>21</v>
      </c>
      <c r="AE82" s="44">
        <v>26</v>
      </c>
      <c r="AF82" s="44">
        <v>28</v>
      </c>
      <c r="AG82" s="44">
        <v>2</v>
      </c>
      <c r="AH82" s="44">
        <v>4</v>
      </c>
      <c r="AI82" s="44">
        <v>9</v>
      </c>
      <c r="AJ82" s="44">
        <v>11</v>
      </c>
      <c r="AK82" s="44">
        <v>16</v>
      </c>
      <c r="AL82" s="44">
        <v>18</v>
      </c>
      <c r="AM82" s="49"/>
      <c r="AN82" s="49"/>
      <c r="AO82" s="49"/>
      <c r="AP82" s="49"/>
      <c r="AQ82" s="49"/>
      <c r="AR82" s="49"/>
      <c r="AS82" s="49"/>
      <c r="AT82" s="60"/>
      <c r="AU82" s="49"/>
      <c r="AV82" s="49"/>
      <c r="AW82" s="49"/>
      <c r="AX82" s="49"/>
      <c r="AY82" s="49"/>
      <c r="AZ82" s="49"/>
    </row>
    <row r="83" spans="2:54" x14ac:dyDescent="0.15">
      <c r="AN83" s="43">
        <f>AVERAGE(AN20:AN82,AN3:AN18)</f>
        <v>3.4561403508771931</v>
      </c>
      <c r="AS83" s="43">
        <f>AVERAGE(AS3:AS82)</f>
        <v>65.691304347826076</v>
      </c>
      <c r="AT83" s="56"/>
    </row>
    <row r="84" spans="2:54" x14ac:dyDescent="0.15">
      <c r="AS84" s="43">
        <f>STDEV(AS3:AS82)</f>
        <v>33.290432025585531</v>
      </c>
      <c r="AT84" s="56"/>
    </row>
  </sheetData>
  <autoFilter ref="B1:BB84"/>
  <phoneticPr fontId="1" type="noConversion"/>
  <pageMargins left="0" right="0" top="0" bottom="0" header="0" footer="0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49" zoomScale="130" zoomScaleNormal="130" workbookViewId="0">
      <selection activeCell="F43" sqref="F43"/>
    </sheetView>
  </sheetViews>
  <sheetFormatPr defaultRowHeight="10.5" x14ac:dyDescent="0.15"/>
  <cols>
    <col min="1" max="1" width="2.33203125" style="20" customWidth="1"/>
    <col min="2" max="2" width="13.5546875" style="20" customWidth="1"/>
    <col min="3" max="3" width="16.77734375" style="20" customWidth="1"/>
    <col min="4" max="4" width="2" style="20" customWidth="1"/>
    <col min="5" max="5" width="7.88671875" style="20" customWidth="1"/>
    <col min="6" max="6" width="28.6640625" style="20" customWidth="1"/>
    <col min="7" max="9" width="7.6640625" style="20" customWidth="1"/>
    <col min="10" max="16384" width="8.88671875" style="20"/>
  </cols>
  <sheetData>
    <row r="1" spans="1:9" x14ac:dyDescent="0.15">
      <c r="A1" s="19"/>
      <c r="F1" s="21"/>
      <c r="G1" s="21"/>
      <c r="H1" s="21"/>
      <c r="I1" s="21"/>
    </row>
    <row r="2" spans="1:9" ht="21" x14ac:dyDescent="0.15">
      <c r="A2" s="19"/>
      <c r="B2" s="3" t="s">
        <v>0</v>
      </c>
      <c r="C2" s="3" t="s">
        <v>1</v>
      </c>
      <c r="D2" s="3" t="s">
        <v>2</v>
      </c>
      <c r="E2" s="3" t="s">
        <v>3</v>
      </c>
      <c r="F2" s="21" t="s">
        <v>61</v>
      </c>
      <c r="G2" s="21" t="s">
        <v>62</v>
      </c>
      <c r="H2" s="21" t="s">
        <v>63</v>
      </c>
      <c r="I2" s="21" t="s">
        <v>148</v>
      </c>
    </row>
    <row r="3" spans="1:9" x14ac:dyDescent="0.15">
      <c r="A3" s="22">
        <v>1</v>
      </c>
      <c r="B3" s="1" t="s">
        <v>11</v>
      </c>
      <c r="C3" s="1" t="s">
        <v>12</v>
      </c>
      <c r="D3" s="2">
        <v>3</v>
      </c>
      <c r="E3" s="2">
        <v>201323213</v>
      </c>
      <c r="F3" s="1"/>
      <c r="G3" s="1">
        <f>SP평가세부기준!N3</f>
        <v>40</v>
      </c>
      <c r="H3" s="1"/>
      <c r="I3" s="23">
        <f>IF(IF(G3=0,0, IF(H3=1, G3+$G$83/2, IF(H3=2, G3+$G$83/3, G3) )) &gt; 100,100,IF(G3=0,0, IF(H3=1, G3+$G$83/2, IF(H3=2, G3+$G$83/3, G3) )) )/5</f>
        <v>8</v>
      </c>
    </row>
    <row r="4" spans="1:9" x14ac:dyDescent="0.15">
      <c r="A4" s="22">
        <v>2</v>
      </c>
      <c r="B4" s="1" t="s">
        <v>11</v>
      </c>
      <c r="C4" s="1" t="s">
        <v>12</v>
      </c>
      <c r="D4" s="2">
        <v>1</v>
      </c>
      <c r="E4" s="2">
        <v>201521396</v>
      </c>
      <c r="F4" s="1" t="str">
        <f>SP평가세부기준!B4</f>
        <v>방송사 운영에 대한 연구: 광고를 위주로</v>
      </c>
      <c r="G4" s="1">
        <f>SP평가세부기준!N4</f>
        <v>67</v>
      </c>
      <c r="H4" s="1">
        <v>1</v>
      </c>
      <c r="I4" s="23">
        <f t="shared" ref="I4:I67" si="0">IF(IF(G4=0,0, IF(H4=1, G4+$G$83/2, IF(H4=2, G4+$G$83/3, G4) )) &gt; 100,100,IF(G4=0,0, IF(H4=1, G4+$G$83/2, IF(H4=2, G4+$G$83/3, G4) )) )/5</f>
        <v>16.721611007259021</v>
      </c>
    </row>
    <row r="5" spans="1:9" x14ac:dyDescent="0.15">
      <c r="A5" s="22">
        <v>3</v>
      </c>
      <c r="B5" s="1" t="s">
        <v>11</v>
      </c>
      <c r="C5" s="1" t="s">
        <v>12</v>
      </c>
      <c r="D5" s="2">
        <v>1</v>
      </c>
      <c r="E5" s="2">
        <v>201521400</v>
      </c>
      <c r="F5" s="1" t="str">
        <f>SP평가세부기준!B5</f>
        <v>독점 경쟁시장에서의 기술개발이 미치는 영향</v>
      </c>
      <c r="G5" s="1">
        <f>SP평가세부기준!N5</f>
        <v>78</v>
      </c>
      <c r="H5" s="1">
        <v>3</v>
      </c>
      <c r="I5" s="23">
        <f t="shared" si="0"/>
        <v>15.6</v>
      </c>
    </row>
    <row r="6" spans="1:9" x14ac:dyDescent="0.15">
      <c r="A6" s="22">
        <v>4</v>
      </c>
      <c r="B6" s="1" t="s">
        <v>11</v>
      </c>
      <c r="C6" s="1" t="s">
        <v>12</v>
      </c>
      <c r="D6" s="2">
        <v>1</v>
      </c>
      <c r="E6" s="2">
        <v>201521421</v>
      </c>
      <c r="F6" s="1" t="str">
        <f>SP평가세부기준!B6</f>
        <v>대형마트와 SSM규제</v>
      </c>
      <c r="G6" s="1">
        <f>SP평가세부기준!N6</f>
        <v>64</v>
      </c>
      <c r="H6" s="1">
        <v>2</v>
      </c>
      <c r="I6" s="23">
        <f t="shared" si="0"/>
        <v>15.014407338172683</v>
      </c>
    </row>
    <row r="7" spans="1:9" x14ac:dyDescent="0.15">
      <c r="A7" s="22">
        <v>5</v>
      </c>
      <c r="B7" s="1" t="s">
        <v>49</v>
      </c>
      <c r="C7" s="1" t="s">
        <v>50</v>
      </c>
      <c r="D7" s="2">
        <v>2</v>
      </c>
      <c r="E7" s="2">
        <v>201421652</v>
      </c>
      <c r="F7" s="1" t="str">
        <f>SP평가세부기준!B7</f>
        <v>한계효용체감의 법칙</v>
      </c>
      <c r="G7" s="1">
        <f>SP평가세부기준!N7</f>
        <v>71</v>
      </c>
      <c r="H7" s="1">
        <v>1</v>
      </c>
      <c r="I7" s="23">
        <f t="shared" si="0"/>
        <v>17.521611007259022</v>
      </c>
    </row>
    <row r="8" spans="1:9" ht="21" x14ac:dyDescent="0.15">
      <c r="A8" s="22">
        <v>6</v>
      </c>
      <c r="B8" s="1" t="s">
        <v>11</v>
      </c>
      <c r="C8" s="1" t="s">
        <v>12</v>
      </c>
      <c r="D8" s="2">
        <v>1</v>
      </c>
      <c r="E8" s="2">
        <v>201521376</v>
      </c>
      <c r="F8" s="1" t="str">
        <f>SP평가세부기준!B8</f>
        <v>고급 레스토랑과 작은 분식점, 어느 것이 더 돈벌이가 될까?</v>
      </c>
      <c r="G8" s="1">
        <f>SP평가세부기준!N37</f>
        <v>74</v>
      </c>
      <c r="H8" s="1">
        <v>3</v>
      </c>
      <c r="I8" s="23">
        <f t="shared" si="0"/>
        <v>14.8</v>
      </c>
    </row>
    <row r="9" spans="1:9" x14ac:dyDescent="0.15">
      <c r="A9" s="22">
        <v>7</v>
      </c>
      <c r="B9" s="1" t="s">
        <v>11</v>
      </c>
      <c r="C9" s="1" t="s">
        <v>12</v>
      </c>
      <c r="D9" s="2">
        <v>1</v>
      </c>
      <c r="E9" s="2">
        <v>201521347</v>
      </c>
      <c r="F9" s="1" t="str">
        <f>SP평가세부기준!B9</f>
        <v>최저임금제</v>
      </c>
      <c r="G9" s="1">
        <f>SP평가세부기준!N50</f>
        <v>72</v>
      </c>
      <c r="H9" s="1">
        <v>3</v>
      </c>
      <c r="I9" s="23">
        <f t="shared" si="0"/>
        <v>14.4</v>
      </c>
    </row>
    <row r="10" spans="1:9" ht="21" x14ac:dyDescent="0.15">
      <c r="A10" s="22">
        <v>8</v>
      </c>
      <c r="B10" s="1" t="s">
        <v>18</v>
      </c>
      <c r="C10" s="1" t="s">
        <v>19</v>
      </c>
      <c r="D10" s="2">
        <v>2</v>
      </c>
      <c r="E10" s="2">
        <v>201421136</v>
      </c>
      <c r="F10" s="1" t="str">
        <f>SP평가세부기준!B10</f>
        <v>정부 정책 때문에 애플 아이폰 사설 수리점이 기승을 부린다?</v>
      </c>
      <c r="G10" s="1">
        <f>SP평가세부기준!N77</f>
        <v>53</v>
      </c>
      <c r="H10" s="1">
        <v>2</v>
      </c>
      <c r="I10" s="23">
        <f t="shared" si="0"/>
        <v>12.814407338172682</v>
      </c>
    </row>
    <row r="11" spans="1:9" x14ac:dyDescent="0.15">
      <c r="A11" s="22">
        <v>9</v>
      </c>
      <c r="B11" s="1" t="s">
        <v>24</v>
      </c>
      <c r="C11" s="1" t="s">
        <v>25</v>
      </c>
      <c r="D11" s="2">
        <v>3</v>
      </c>
      <c r="E11" s="2">
        <v>201320494</v>
      </c>
      <c r="F11" s="1" t="str">
        <f>SP평가세부기준!B11</f>
        <v>경제학에서 바라본 환경문제</v>
      </c>
      <c r="G11" s="1">
        <f>SP평가세부기준!N11</f>
        <v>93</v>
      </c>
      <c r="H11" s="1">
        <v>1</v>
      </c>
      <c r="I11" s="23">
        <f t="shared" si="0"/>
        <v>20</v>
      </c>
    </row>
    <row r="12" spans="1:9" x14ac:dyDescent="0.15">
      <c r="A12" s="22">
        <v>10</v>
      </c>
      <c r="B12" s="1" t="s">
        <v>11</v>
      </c>
      <c r="C12" s="1" t="s">
        <v>12</v>
      </c>
      <c r="D12" s="2">
        <v>1</v>
      </c>
      <c r="E12" s="2">
        <v>201521448</v>
      </c>
      <c r="F12" s="1"/>
      <c r="G12" s="1">
        <f>SP평가세부기준!N12</f>
        <v>40</v>
      </c>
      <c r="H12" s="1"/>
      <c r="I12" s="23">
        <f t="shared" si="0"/>
        <v>8</v>
      </c>
    </row>
    <row r="13" spans="1:9" x14ac:dyDescent="0.15">
      <c r="A13" s="22">
        <v>11</v>
      </c>
      <c r="B13" s="1" t="s">
        <v>11</v>
      </c>
      <c r="C13" s="1" t="s">
        <v>12</v>
      </c>
      <c r="D13" s="2">
        <v>1</v>
      </c>
      <c r="E13" s="2">
        <v>201521363</v>
      </c>
      <c r="F13" s="1" t="str">
        <f>SP평가세부기준!B13</f>
        <v>자연산 넙치는 다 어디로 갔을까?</v>
      </c>
      <c r="G13" s="1">
        <f>SP평가세부기준!N54</f>
        <v>93</v>
      </c>
      <c r="H13" s="1">
        <v>3</v>
      </c>
      <c r="I13" s="23">
        <f t="shared" si="0"/>
        <v>18.600000000000001</v>
      </c>
    </row>
    <row r="14" spans="1:9" x14ac:dyDescent="0.15">
      <c r="A14" s="22">
        <v>12</v>
      </c>
      <c r="B14" s="1" t="s">
        <v>11</v>
      </c>
      <c r="C14" s="1" t="s">
        <v>12</v>
      </c>
      <c r="D14" s="2">
        <v>1</v>
      </c>
      <c r="E14" s="2">
        <v>201521337</v>
      </c>
      <c r="F14" s="1" t="str">
        <f>SP평가세부기준!B14</f>
        <v>노인요양병원이 사라진다면?</v>
      </c>
      <c r="G14" s="1">
        <f>SP평가세부기준!N14</f>
        <v>76</v>
      </c>
      <c r="H14" s="1">
        <v>3</v>
      </c>
      <c r="I14" s="23">
        <f t="shared" si="0"/>
        <v>15.2</v>
      </c>
    </row>
    <row r="15" spans="1:9" x14ac:dyDescent="0.15">
      <c r="A15" s="22">
        <v>13</v>
      </c>
      <c r="B15" s="1" t="s">
        <v>11</v>
      </c>
      <c r="C15" s="1" t="s">
        <v>12</v>
      </c>
      <c r="D15" s="2">
        <v>1</v>
      </c>
      <c r="E15" s="2">
        <v>201521386</v>
      </c>
      <c r="F15" s="1" t="str">
        <f>SP평가세부기준!B15</f>
        <v>1인가구 증가에 따른 미시경제학 분석</v>
      </c>
      <c r="G15" s="1">
        <f>SP평가세부기준!N32</f>
        <v>58</v>
      </c>
      <c r="H15" s="1">
        <v>3</v>
      </c>
      <c r="I15" s="23">
        <f t="shared" si="0"/>
        <v>11.6</v>
      </c>
    </row>
    <row r="16" spans="1:9" x14ac:dyDescent="0.15">
      <c r="A16" s="22">
        <v>14</v>
      </c>
      <c r="B16" s="1" t="s">
        <v>11</v>
      </c>
      <c r="C16" s="1" t="s">
        <v>12</v>
      </c>
      <c r="D16" s="2">
        <v>1</v>
      </c>
      <c r="E16" s="2">
        <v>201521355</v>
      </c>
      <c r="F16" s="1" t="str">
        <f>SP평가세부기준!B16</f>
        <v>지하경제의 양면성</v>
      </c>
      <c r="G16" s="1">
        <f>SP평가세부기준!N41</f>
        <v>91</v>
      </c>
      <c r="H16" s="1">
        <v>2</v>
      </c>
      <c r="I16" s="23">
        <f t="shared" si="0"/>
        <v>20</v>
      </c>
    </row>
    <row r="17" spans="1:9" ht="21" x14ac:dyDescent="0.15">
      <c r="A17" s="22">
        <v>15</v>
      </c>
      <c r="B17" s="1" t="s">
        <v>11</v>
      </c>
      <c r="C17" s="1" t="s">
        <v>12</v>
      </c>
      <c r="D17" s="2">
        <v>1</v>
      </c>
      <c r="E17" s="2">
        <v>201521392</v>
      </c>
      <c r="F17" s="1" t="str">
        <f>SP평가세부기준!B17</f>
        <v>노래방 요금의 가격차별에 대한 미시경제학적 분석</v>
      </c>
      <c r="G17" s="1">
        <f>SP평가세부기준!N29</f>
        <v>76</v>
      </c>
      <c r="H17" s="1">
        <v>3</v>
      </c>
      <c r="I17" s="23">
        <f t="shared" si="0"/>
        <v>15.2</v>
      </c>
    </row>
    <row r="18" spans="1:9" x14ac:dyDescent="0.15">
      <c r="A18" s="22">
        <v>16</v>
      </c>
      <c r="B18" s="1" t="s">
        <v>11</v>
      </c>
      <c r="C18" s="1" t="s">
        <v>12</v>
      </c>
      <c r="D18" s="2">
        <v>1</v>
      </c>
      <c r="E18" s="2">
        <v>201521348</v>
      </c>
      <c r="F18" s="1" t="str">
        <f>SP평가세부기준!B18</f>
        <v>최저임금제</v>
      </c>
      <c r="G18" s="1">
        <f>SP평가세부기준!N50</f>
        <v>72</v>
      </c>
      <c r="H18" s="1">
        <v>3</v>
      </c>
      <c r="I18" s="23">
        <f t="shared" si="0"/>
        <v>14.4</v>
      </c>
    </row>
    <row r="19" spans="1:9" x14ac:dyDescent="0.15">
      <c r="A19" s="22">
        <v>17</v>
      </c>
      <c r="B19" s="1" t="s">
        <v>11</v>
      </c>
      <c r="C19" s="1" t="s">
        <v>12</v>
      </c>
      <c r="D19" s="2">
        <v>1</v>
      </c>
      <c r="E19" s="2">
        <v>201521418</v>
      </c>
      <c r="F19" s="1" t="str">
        <f>SP평가세부기준!B19</f>
        <v>서브 프라임 모기지 사태 파악</v>
      </c>
      <c r="G19" s="1">
        <f>SP평가세부기준!N19</f>
        <v>92</v>
      </c>
      <c r="H19" s="1">
        <v>2</v>
      </c>
      <c r="I19" s="23">
        <f t="shared" si="0"/>
        <v>20</v>
      </c>
    </row>
    <row r="20" spans="1:9" x14ac:dyDescent="0.15">
      <c r="A20" s="22">
        <v>18</v>
      </c>
      <c r="B20" s="1" t="s">
        <v>11</v>
      </c>
      <c r="C20" s="1" t="s">
        <v>12</v>
      </c>
      <c r="D20" s="2">
        <v>1</v>
      </c>
      <c r="E20" s="2">
        <v>201521371</v>
      </c>
      <c r="F20" s="1" t="str">
        <f>SP평가세부기준!B20</f>
        <v>담배의 탄력성과 외부효과</v>
      </c>
      <c r="G20" s="1">
        <f>SP평가세부기준!N20</f>
        <v>77</v>
      </c>
      <c r="H20" s="1">
        <v>3</v>
      </c>
      <c r="I20" s="23">
        <f t="shared" si="0"/>
        <v>15.4</v>
      </c>
    </row>
    <row r="21" spans="1:9" x14ac:dyDescent="0.15">
      <c r="A21" s="22">
        <v>19</v>
      </c>
      <c r="B21" s="1" t="s">
        <v>11</v>
      </c>
      <c r="C21" s="1" t="s">
        <v>12</v>
      </c>
      <c r="D21" s="2">
        <v>1</v>
      </c>
      <c r="E21" s="2">
        <v>201521393</v>
      </c>
      <c r="F21" s="1" t="str">
        <f>SP평가세부기준!B21</f>
        <v>가치소비 - 사람들은 어떻게 소비하는가</v>
      </c>
      <c r="G21" s="1">
        <f>SP평가세부기준!N80</f>
        <v>75</v>
      </c>
      <c r="H21" s="1">
        <v>3</v>
      </c>
      <c r="I21" s="23">
        <f t="shared" si="0"/>
        <v>15</v>
      </c>
    </row>
    <row r="22" spans="1:9" x14ac:dyDescent="0.15">
      <c r="A22" s="22">
        <v>20</v>
      </c>
      <c r="B22" s="1" t="s">
        <v>22</v>
      </c>
      <c r="C22" s="1" t="s">
        <v>23</v>
      </c>
      <c r="D22" s="2">
        <v>4</v>
      </c>
      <c r="E22" s="2">
        <v>200921431</v>
      </c>
      <c r="F22" s="1" t="str">
        <f>SP평가세부기준!B22</f>
        <v>독점 경쟁시장에서의 기술개발이 미치는 영향</v>
      </c>
      <c r="G22" s="1">
        <f>SP평가세부기준!N5</f>
        <v>78</v>
      </c>
      <c r="H22" s="1">
        <v>3</v>
      </c>
      <c r="I22" s="23">
        <f t="shared" si="0"/>
        <v>15.6</v>
      </c>
    </row>
    <row r="23" spans="1:9" ht="21" x14ac:dyDescent="0.15">
      <c r="A23" s="22">
        <v>21</v>
      </c>
      <c r="B23" s="1" t="s">
        <v>11</v>
      </c>
      <c r="C23" s="1" t="s">
        <v>12</v>
      </c>
      <c r="D23" s="2">
        <v>3</v>
      </c>
      <c r="E23" s="2">
        <v>201323214</v>
      </c>
      <c r="F23" s="1" t="str">
        <f>SP평가세부기준!B23</f>
        <v>복지사회와 공공재: 지하철영업적자와 무임승차 비용의 관계에 대하여</v>
      </c>
      <c r="G23" s="1">
        <f>SP평가세부기준!N23</f>
        <v>73</v>
      </c>
      <c r="H23" s="1">
        <v>3</v>
      </c>
      <c r="I23" s="23">
        <f t="shared" si="0"/>
        <v>14.6</v>
      </c>
    </row>
    <row r="24" spans="1:9" x14ac:dyDescent="0.15">
      <c r="A24" s="22">
        <v>22</v>
      </c>
      <c r="B24" s="1" t="s">
        <v>11</v>
      </c>
      <c r="C24" s="1" t="s">
        <v>12</v>
      </c>
      <c r="D24" s="2">
        <v>1</v>
      </c>
      <c r="E24" s="2">
        <v>201521419</v>
      </c>
      <c r="F24" s="1" t="str">
        <f>SP평가세부기준!B24</f>
        <v>노인요양병원이 사라진다면?</v>
      </c>
      <c r="G24" s="1">
        <f>SP평가세부기준!N14</f>
        <v>76</v>
      </c>
      <c r="H24" s="1">
        <v>3</v>
      </c>
      <c r="I24" s="23">
        <f t="shared" si="0"/>
        <v>15.2</v>
      </c>
    </row>
    <row r="25" spans="1:9" x14ac:dyDescent="0.15">
      <c r="A25" s="22">
        <v>23</v>
      </c>
      <c r="B25" s="1" t="s">
        <v>11</v>
      </c>
      <c r="C25" s="1" t="s">
        <v>12</v>
      </c>
      <c r="D25" s="2">
        <v>1</v>
      </c>
      <c r="E25" s="2">
        <v>201521424</v>
      </c>
      <c r="F25" s="1"/>
      <c r="G25" s="1">
        <f>SP평가세부기준!N25</f>
        <v>0</v>
      </c>
      <c r="H25" s="1"/>
      <c r="I25" s="23">
        <f t="shared" si="0"/>
        <v>0</v>
      </c>
    </row>
    <row r="26" spans="1:9" x14ac:dyDescent="0.15">
      <c r="A26" s="22">
        <v>24</v>
      </c>
      <c r="B26" s="1" t="s">
        <v>11</v>
      </c>
      <c r="C26" s="1" t="s">
        <v>12</v>
      </c>
      <c r="D26" s="2">
        <v>1</v>
      </c>
      <c r="E26" s="2">
        <v>201521412</v>
      </c>
      <c r="F26" s="1"/>
      <c r="G26" s="1">
        <f>SP평가세부기준!N26</f>
        <v>0</v>
      </c>
      <c r="H26" s="1"/>
      <c r="I26" s="23">
        <f t="shared" si="0"/>
        <v>0</v>
      </c>
    </row>
    <row r="27" spans="1:9" x14ac:dyDescent="0.15">
      <c r="A27" s="22">
        <v>25</v>
      </c>
      <c r="B27" s="1" t="s">
        <v>11</v>
      </c>
      <c r="C27" s="1" t="s">
        <v>12</v>
      </c>
      <c r="D27" s="2">
        <v>1</v>
      </c>
      <c r="E27" s="2">
        <v>201521382</v>
      </c>
      <c r="F27" s="1"/>
      <c r="G27" s="1">
        <f>SP평가세부기준!N27</f>
        <v>0</v>
      </c>
      <c r="H27" s="1"/>
      <c r="I27" s="23">
        <f t="shared" si="0"/>
        <v>0</v>
      </c>
    </row>
    <row r="28" spans="1:9" x14ac:dyDescent="0.15">
      <c r="A28" s="22">
        <v>26</v>
      </c>
      <c r="B28" s="1" t="s">
        <v>11</v>
      </c>
      <c r="C28" s="1" t="s">
        <v>12</v>
      </c>
      <c r="D28" s="2">
        <v>1</v>
      </c>
      <c r="E28" s="2">
        <v>201521422</v>
      </c>
      <c r="F28" s="1"/>
      <c r="G28" s="1">
        <f>SP평가세부기준!N28</f>
        <v>0</v>
      </c>
      <c r="H28" s="1"/>
      <c r="I28" s="23">
        <f t="shared" si="0"/>
        <v>0</v>
      </c>
    </row>
    <row r="29" spans="1:9" ht="21" x14ac:dyDescent="0.15">
      <c r="A29" s="22">
        <v>27</v>
      </c>
      <c r="B29" s="1" t="s">
        <v>11</v>
      </c>
      <c r="C29" s="1" t="s">
        <v>12</v>
      </c>
      <c r="D29" s="2">
        <v>2</v>
      </c>
      <c r="E29" s="2">
        <v>201221414</v>
      </c>
      <c r="F29" s="1" t="str">
        <f>SP평가세부기준!B29</f>
        <v>노래방 요금의 가격차별에 대한 미시경제학적 분석</v>
      </c>
      <c r="G29" s="1">
        <f>SP평가세부기준!N29</f>
        <v>76</v>
      </c>
      <c r="H29" s="1">
        <v>3</v>
      </c>
      <c r="I29" s="23">
        <f t="shared" si="0"/>
        <v>15.2</v>
      </c>
    </row>
    <row r="30" spans="1:9" x14ac:dyDescent="0.15">
      <c r="A30" s="22">
        <v>28</v>
      </c>
      <c r="B30" s="1" t="s">
        <v>11</v>
      </c>
      <c r="C30" s="1" t="s">
        <v>12</v>
      </c>
      <c r="D30" s="2">
        <v>1</v>
      </c>
      <c r="E30" s="2">
        <v>201521367</v>
      </c>
      <c r="F30" s="1"/>
      <c r="G30" s="1">
        <f>SP평가세부기준!N30</f>
        <v>40</v>
      </c>
      <c r="H30" s="1"/>
      <c r="I30" s="23">
        <f t="shared" si="0"/>
        <v>8</v>
      </c>
    </row>
    <row r="31" spans="1:9" x14ac:dyDescent="0.15">
      <c r="A31" s="22">
        <v>29</v>
      </c>
      <c r="B31" s="1" t="s">
        <v>11</v>
      </c>
      <c r="C31" s="1" t="s">
        <v>12</v>
      </c>
      <c r="D31" s="2">
        <v>1</v>
      </c>
      <c r="E31" s="2">
        <v>201521447</v>
      </c>
      <c r="F31" s="1"/>
      <c r="G31" s="1">
        <f>SP평가세부기준!N31</f>
        <v>0</v>
      </c>
      <c r="H31" s="1"/>
      <c r="I31" s="23">
        <f t="shared" si="0"/>
        <v>0</v>
      </c>
    </row>
    <row r="32" spans="1:9" x14ac:dyDescent="0.15">
      <c r="A32" s="22">
        <v>30</v>
      </c>
      <c r="B32" s="1" t="s">
        <v>11</v>
      </c>
      <c r="C32" s="1" t="s">
        <v>12</v>
      </c>
      <c r="D32" s="2">
        <v>1</v>
      </c>
      <c r="E32" s="2">
        <v>201521340</v>
      </c>
      <c r="F32" s="1" t="str">
        <f>SP평가세부기준!B32</f>
        <v>1인가구 증가에 따른 미시경제학 분석</v>
      </c>
      <c r="G32" s="1">
        <f>SP평가세부기준!N32</f>
        <v>58</v>
      </c>
      <c r="H32" s="1">
        <v>3</v>
      </c>
      <c r="I32" s="23">
        <f t="shared" si="0"/>
        <v>11.6</v>
      </c>
    </row>
    <row r="33" spans="1:9" x14ac:dyDescent="0.15">
      <c r="A33" s="22">
        <v>31</v>
      </c>
      <c r="B33" s="1" t="s">
        <v>11</v>
      </c>
      <c r="C33" s="1" t="s">
        <v>12</v>
      </c>
      <c r="D33" s="2">
        <v>1</v>
      </c>
      <c r="E33" s="2">
        <v>201521432</v>
      </c>
      <c r="F33" s="1" t="str">
        <f>SP평가세부기준!B33</f>
        <v>모나미의 가격과 매출액 변화, 그리고 특성</v>
      </c>
      <c r="G33" s="1">
        <f>SP평가세부기준!N33</f>
        <v>88</v>
      </c>
      <c r="H33" s="1">
        <v>3</v>
      </c>
      <c r="I33" s="23">
        <f t="shared" si="0"/>
        <v>17.600000000000001</v>
      </c>
    </row>
    <row r="34" spans="1:9" x14ac:dyDescent="0.15">
      <c r="A34" s="22">
        <v>32</v>
      </c>
      <c r="B34" s="1" t="s">
        <v>11</v>
      </c>
      <c r="C34" s="1" t="s">
        <v>12</v>
      </c>
      <c r="D34" s="2">
        <v>1</v>
      </c>
      <c r="E34" s="2">
        <v>201521335</v>
      </c>
      <c r="F34" s="1" t="str">
        <f>SP평가세부기준!B34</f>
        <v>1인가구 증가에 따른 미시경제학 분석</v>
      </c>
      <c r="G34" s="1">
        <f>SP평가세부기준!N32</f>
        <v>58</v>
      </c>
      <c r="H34" s="1">
        <v>3</v>
      </c>
      <c r="I34" s="23">
        <f t="shared" si="0"/>
        <v>11.6</v>
      </c>
    </row>
    <row r="35" spans="1:9" x14ac:dyDescent="0.15">
      <c r="A35" s="22">
        <v>33</v>
      </c>
      <c r="B35" s="1" t="s">
        <v>22</v>
      </c>
      <c r="C35" s="1" t="s">
        <v>23</v>
      </c>
      <c r="D35" s="2">
        <v>3</v>
      </c>
      <c r="E35" s="2">
        <v>201121416</v>
      </c>
      <c r="F35" s="1"/>
      <c r="G35" s="1">
        <f>SP평가세부기준!N35</f>
        <v>40</v>
      </c>
      <c r="H35" s="1"/>
      <c r="I35" s="23">
        <f t="shared" si="0"/>
        <v>8</v>
      </c>
    </row>
    <row r="36" spans="1:9" x14ac:dyDescent="0.15">
      <c r="A36" s="22">
        <v>34</v>
      </c>
      <c r="B36" s="1" t="s">
        <v>11</v>
      </c>
      <c r="C36" s="1" t="s">
        <v>12</v>
      </c>
      <c r="D36" s="2">
        <v>3</v>
      </c>
      <c r="E36" s="2">
        <v>201323209</v>
      </c>
      <c r="F36" s="1" t="str">
        <f>SP평가세부기준!B36</f>
        <v>호의인가 권리인가</v>
      </c>
      <c r="G36" s="1">
        <f>SP평가세부기준!N69</f>
        <v>87</v>
      </c>
      <c r="H36" s="1">
        <v>2</v>
      </c>
      <c r="I36" s="23">
        <f t="shared" si="0"/>
        <v>19.614407338172683</v>
      </c>
    </row>
    <row r="37" spans="1:9" ht="21" x14ac:dyDescent="0.15">
      <c r="A37" s="22">
        <v>35</v>
      </c>
      <c r="B37" s="1" t="s">
        <v>11</v>
      </c>
      <c r="C37" s="1" t="s">
        <v>12</v>
      </c>
      <c r="D37" s="2">
        <v>1</v>
      </c>
      <c r="E37" s="2">
        <v>201521427</v>
      </c>
      <c r="F37" s="1" t="str">
        <f>SP평가세부기준!B37</f>
        <v>고급 레스토랑과 작은 분식점, 어느 것이 더 돈벌이가 될까?</v>
      </c>
      <c r="G37" s="1">
        <f>SP평가세부기준!N37</f>
        <v>74</v>
      </c>
      <c r="H37" s="1">
        <v>3</v>
      </c>
      <c r="I37" s="23">
        <f t="shared" si="0"/>
        <v>14.8</v>
      </c>
    </row>
    <row r="38" spans="1:9" x14ac:dyDescent="0.15">
      <c r="A38" s="22">
        <v>36</v>
      </c>
      <c r="B38" s="1" t="s">
        <v>11</v>
      </c>
      <c r="C38" s="1" t="s">
        <v>12</v>
      </c>
      <c r="D38" s="2">
        <v>1</v>
      </c>
      <c r="E38" s="2">
        <v>201521381</v>
      </c>
      <c r="F38" s="1" t="str">
        <f>SP평가세부기준!B38</f>
        <v>가계부채가 경제에 미치는 영향</v>
      </c>
      <c r="G38" s="1">
        <f>SP평가세부기준!N38</f>
        <v>80</v>
      </c>
      <c r="H38" s="1">
        <v>2</v>
      </c>
      <c r="I38" s="23">
        <f t="shared" si="0"/>
        <v>18.214407338172684</v>
      </c>
    </row>
    <row r="39" spans="1:9" x14ac:dyDescent="0.15">
      <c r="A39" s="22">
        <v>37</v>
      </c>
      <c r="B39" s="1" t="s">
        <v>11</v>
      </c>
      <c r="C39" s="1" t="s">
        <v>12</v>
      </c>
      <c r="D39" s="2">
        <v>1</v>
      </c>
      <c r="E39" s="2">
        <v>201521410</v>
      </c>
      <c r="F39" s="1" t="str">
        <f>SP평가세부기준!B39</f>
        <v>독점 경쟁시장에서의 기술개발이 미치는 영향</v>
      </c>
      <c r="G39" s="1">
        <f>SP평가세부기준!N5</f>
        <v>78</v>
      </c>
      <c r="H39" s="1">
        <v>3</v>
      </c>
      <c r="I39" s="23">
        <f t="shared" si="0"/>
        <v>15.6</v>
      </c>
    </row>
    <row r="40" spans="1:9" x14ac:dyDescent="0.15">
      <c r="A40" s="22">
        <v>38</v>
      </c>
      <c r="B40" s="1" t="s">
        <v>11</v>
      </c>
      <c r="C40" s="1" t="s">
        <v>12</v>
      </c>
      <c r="D40" s="2">
        <v>1</v>
      </c>
      <c r="E40" s="2">
        <v>201521378</v>
      </c>
      <c r="F40" s="1" t="str">
        <f>SP평가세부기준!B40</f>
        <v>노인요양병원이 사라진다면?</v>
      </c>
      <c r="G40" s="1">
        <f>SP평가세부기준!N14</f>
        <v>76</v>
      </c>
      <c r="H40" s="1">
        <v>3</v>
      </c>
      <c r="I40" s="23">
        <f t="shared" si="0"/>
        <v>15.2</v>
      </c>
    </row>
    <row r="41" spans="1:9" x14ac:dyDescent="0.15">
      <c r="A41" s="22">
        <v>39</v>
      </c>
      <c r="B41" s="1" t="s">
        <v>11</v>
      </c>
      <c r="C41" s="1" t="s">
        <v>12</v>
      </c>
      <c r="D41" s="2">
        <v>1</v>
      </c>
      <c r="E41" s="2">
        <v>201521409</v>
      </c>
      <c r="F41" s="1" t="str">
        <f>SP평가세부기준!B41</f>
        <v>지하경제의 양면성</v>
      </c>
      <c r="G41" s="1">
        <f>SP평가세부기준!N41</f>
        <v>91</v>
      </c>
      <c r="H41" s="1">
        <v>2</v>
      </c>
      <c r="I41" s="23">
        <f t="shared" si="0"/>
        <v>20</v>
      </c>
    </row>
    <row r="42" spans="1:9" x14ac:dyDescent="0.15">
      <c r="A42" s="22">
        <v>40</v>
      </c>
      <c r="B42" s="1" t="s">
        <v>11</v>
      </c>
      <c r="C42" s="1" t="s">
        <v>12</v>
      </c>
      <c r="D42" s="2">
        <v>1</v>
      </c>
      <c r="E42" s="2">
        <v>201521440</v>
      </c>
      <c r="F42" s="1"/>
      <c r="G42" s="1">
        <f>SP평가세부기준!N42</f>
        <v>0</v>
      </c>
      <c r="H42" s="1"/>
      <c r="I42" s="23">
        <f t="shared" si="0"/>
        <v>0</v>
      </c>
    </row>
    <row r="43" spans="1:9" x14ac:dyDescent="0.15">
      <c r="A43" s="22">
        <v>41</v>
      </c>
      <c r="B43" s="1" t="s">
        <v>11</v>
      </c>
      <c r="C43" s="1" t="s">
        <v>12</v>
      </c>
      <c r="D43" s="2">
        <v>1</v>
      </c>
      <c r="E43" s="2">
        <v>201521326</v>
      </c>
      <c r="F43" s="1"/>
      <c r="G43" s="1">
        <f>SP평가세부기준!N43</f>
        <v>40</v>
      </c>
      <c r="H43" s="1"/>
      <c r="I43" s="23">
        <f t="shared" si="0"/>
        <v>8</v>
      </c>
    </row>
    <row r="44" spans="1:9" x14ac:dyDescent="0.15">
      <c r="A44" s="22">
        <v>42</v>
      </c>
      <c r="B44" s="1" t="s">
        <v>11</v>
      </c>
      <c r="C44" s="1" t="s">
        <v>12</v>
      </c>
      <c r="D44" s="2">
        <v>1</v>
      </c>
      <c r="E44" s="2">
        <v>201521360</v>
      </c>
      <c r="F44" s="1"/>
      <c r="G44" s="1">
        <f>SP평가세부기준!N44</f>
        <v>0</v>
      </c>
      <c r="H44" s="1"/>
      <c r="I44" s="23">
        <f t="shared" si="0"/>
        <v>0</v>
      </c>
    </row>
    <row r="45" spans="1:9" x14ac:dyDescent="0.15">
      <c r="A45" s="22">
        <v>43</v>
      </c>
      <c r="B45" s="1" t="s">
        <v>11</v>
      </c>
      <c r="C45" s="1" t="s">
        <v>12</v>
      </c>
      <c r="D45" s="2">
        <v>1</v>
      </c>
      <c r="E45" s="2">
        <v>201521397</v>
      </c>
      <c r="F45" s="1"/>
      <c r="G45" s="1">
        <f>SP평가세부기준!N45</f>
        <v>0</v>
      </c>
      <c r="H45" s="1"/>
      <c r="I45" s="23">
        <f t="shared" si="0"/>
        <v>0</v>
      </c>
    </row>
    <row r="46" spans="1:9" ht="21" x14ac:dyDescent="0.15">
      <c r="A46" s="22">
        <v>44</v>
      </c>
      <c r="B46" s="1" t="s">
        <v>11</v>
      </c>
      <c r="C46" s="1" t="s">
        <v>12</v>
      </c>
      <c r="D46" s="2">
        <v>1</v>
      </c>
      <c r="E46" s="2">
        <v>201521437</v>
      </c>
      <c r="F46" s="1" t="str">
        <f>SP평가세부기준!B46</f>
        <v>복지사회와 공공재: 지하철영업적자와 무임승차 비용의 관계에 대하여</v>
      </c>
      <c r="G46" s="1">
        <f>SP평가세부기준!N23</f>
        <v>73</v>
      </c>
      <c r="H46" s="1">
        <v>3</v>
      </c>
      <c r="I46" s="23">
        <f t="shared" si="0"/>
        <v>14.6</v>
      </c>
    </row>
    <row r="47" spans="1:9" x14ac:dyDescent="0.15">
      <c r="A47" s="22">
        <v>45</v>
      </c>
      <c r="B47" s="1" t="s">
        <v>15</v>
      </c>
      <c r="C47" s="1" t="s">
        <v>16</v>
      </c>
      <c r="D47" s="2">
        <v>2</v>
      </c>
      <c r="E47" s="2">
        <v>201121748</v>
      </c>
      <c r="F47" s="1"/>
      <c r="G47" s="1">
        <f>SP평가세부기준!N47</f>
        <v>0</v>
      </c>
      <c r="H47" s="1"/>
      <c r="I47" s="23">
        <f t="shared" si="0"/>
        <v>0</v>
      </c>
    </row>
    <row r="48" spans="1:9" ht="21" x14ac:dyDescent="0.15">
      <c r="A48" s="22">
        <v>46</v>
      </c>
      <c r="B48" s="1" t="s">
        <v>11</v>
      </c>
      <c r="C48" s="1" t="s">
        <v>12</v>
      </c>
      <c r="D48" s="2">
        <v>1</v>
      </c>
      <c r="E48" s="2">
        <v>201521343</v>
      </c>
      <c r="F48" s="1" t="str">
        <f>SP평가세부기준!B48</f>
        <v>고급 레스토랑과 작은 분식점, 어느 것이 더 돈벌이가 될까?</v>
      </c>
      <c r="G48" s="1">
        <f>SP평가세부기준!N37</f>
        <v>74</v>
      </c>
      <c r="H48" s="1">
        <v>3</v>
      </c>
      <c r="I48" s="23">
        <f t="shared" si="0"/>
        <v>14.8</v>
      </c>
    </row>
    <row r="49" spans="1:9" x14ac:dyDescent="0.15">
      <c r="A49" s="22">
        <v>47</v>
      </c>
      <c r="B49" s="1" t="s">
        <v>18</v>
      </c>
      <c r="C49" s="1" t="s">
        <v>19</v>
      </c>
      <c r="D49" s="2">
        <v>2</v>
      </c>
      <c r="E49" s="2">
        <v>201421139</v>
      </c>
      <c r="F49" s="1"/>
      <c r="G49" s="1">
        <f>SP평가세부기준!N49</f>
        <v>0</v>
      </c>
      <c r="H49" s="1"/>
      <c r="I49" s="23">
        <f t="shared" si="0"/>
        <v>0</v>
      </c>
    </row>
    <row r="50" spans="1:9" x14ac:dyDescent="0.15">
      <c r="A50" s="22">
        <v>48</v>
      </c>
      <c r="B50" s="1" t="s">
        <v>11</v>
      </c>
      <c r="C50" s="1" t="s">
        <v>12</v>
      </c>
      <c r="D50" s="2">
        <v>1</v>
      </c>
      <c r="E50" s="2">
        <v>201521383</v>
      </c>
      <c r="F50" s="1" t="str">
        <f>SP평가세부기준!B50</f>
        <v>최저임금제</v>
      </c>
      <c r="G50" s="1">
        <f>SP평가세부기준!N50</f>
        <v>72</v>
      </c>
      <c r="H50" s="1">
        <v>3</v>
      </c>
      <c r="I50" s="23">
        <f t="shared" si="0"/>
        <v>14.4</v>
      </c>
    </row>
    <row r="51" spans="1:9" ht="21" x14ac:dyDescent="0.15">
      <c r="A51" s="22">
        <v>49</v>
      </c>
      <c r="B51" s="1" t="s">
        <v>11</v>
      </c>
      <c r="C51" s="1" t="s">
        <v>12</v>
      </c>
      <c r="D51" s="2">
        <v>1</v>
      </c>
      <c r="E51" s="2">
        <v>201521385</v>
      </c>
      <c r="F51" s="1" t="str">
        <f>SP평가세부기준!B51</f>
        <v>복지사회와 공공재: 지하철영업적자와 무임승차 비용의 관계에 대하여</v>
      </c>
      <c r="G51" s="1">
        <f>SP평가세부기준!N23</f>
        <v>73</v>
      </c>
      <c r="H51" s="1">
        <v>3</v>
      </c>
      <c r="I51" s="23">
        <f t="shared" si="0"/>
        <v>14.6</v>
      </c>
    </row>
    <row r="52" spans="1:9" x14ac:dyDescent="0.15">
      <c r="A52" s="22">
        <v>50</v>
      </c>
      <c r="B52" s="1" t="s">
        <v>11</v>
      </c>
      <c r="C52" s="1" t="s">
        <v>12</v>
      </c>
      <c r="D52" s="2">
        <v>1</v>
      </c>
      <c r="E52" s="2">
        <v>201521379</v>
      </c>
      <c r="F52" s="1" t="str">
        <f>SP평가세부기준!B52</f>
        <v>모나미의 가격과 매출액 변화, 그리고 특성</v>
      </c>
      <c r="G52" s="1">
        <f>SP평가세부기준!N33</f>
        <v>88</v>
      </c>
      <c r="H52" s="1">
        <v>3</v>
      </c>
      <c r="I52" s="23">
        <f t="shared" si="0"/>
        <v>17.600000000000001</v>
      </c>
    </row>
    <row r="53" spans="1:9" x14ac:dyDescent="0.15">
      <c r="A53" s="22">
        <v>51</v>
      </c>
      <c r="B53" s="1" t="s">
        <v>11</v>
      </c>
      <c r="C53" s="1" t="s">
        <v>12</v>
      </c>
      <c r="D53" s="2">
        <v>1</v>
      </c>
      <c r="E53" s="2">
        <v>201521444</v>
      </c>
      <c r="F53" s="1" t="str">
        <f>SP평가세부기준!B53</f>
        <v>가계부채가 경제에 미치는 영향</v>
      </c>
      <c r="G53" s="1">
        <f>SP평가세부기준!N38</f>
        <v>80</v>
      </c>
      <c r="H53" s="1">
        <v>2</v>
      </c>
      <c r="I53" s="23">
        <f t="shared" si="0"/>
        <v>18.214407338172684</v>
      </c>
    </row>
    <row r="54" spans="1:9" x14ac:dyDescent="0.15">
      <c r="A54" s="22">
        <v>52</v>
      </c>
      <c r="B54" s="1" t="s">
        <v>11</v>
      </c>
      <c r="C54" s="1" t="s">
        <v>12</v>
      </c>
      <c r="D54" s="2">
        <v>1</v>
      </c>
      <c r="E54" s="2">
        <v>201521359</v>
      </c>
      <c r="F54" s="1" t="str">
        <f>SP평가세부기준!B54</f>
        <v>자연산 넙치는 다 어디로 갔을까?</v>
      </c>
      <c r="G54" s="1">
        <f>SP평가세부기준!N54</f>
        <v>93</v>
      </c>
      <c r="H54" s="1">
        <v>3</v>
      </c>
      <c r="I54" s="23">
        <f t="shared" si="0"/>
        <v>18.600000000000001</v>
      </c>
    </row>
    <row r="55" spans="1:9" ht="21" x14ac:dyDescent="0.15">
      <c r="A55" s="22">
        <v>53</v>
      </c>
      <c r="B55" s="1" t="s">
        <v>11</v>
      </c>
      <c r="C55" s="1" t="s">
        <v>12</v>
      </c>
      <c r="D55" s="2">
        <v>1</v>
      </c>
      <c r="E55" s="2">
        <v>201521414</v>
      </c>
      <c r="F55" s="1" t="str">
        <f>SP평가세부기준!B55</f>
        <v>한 걸음 나아가기 - 수요와 공급 feat. 삼겹살</v>
      </c>
      <c r="G55" s="1">
        <f>SP평가세부기준!N55</f>
        <v>59</v>
      </c>
      <c r="H55" s="1">
        <v>1</v>
      </c>
      <c r="I55" s="23">
        <f t="shared" si="0"/>
        <v>15.121611007259023</v>
      </c>
    </row>
    <row r="56" spans="1:9" x14ac:dyDescent="0.15">
      <c r="A56" s="22">
        <v>54</v>
      </c>
      <c r="B56" s="1" t="s">
        <v>11</v>
      </c>
      <c r="C56" s="1" t="s">
        <v>12</v>
      </c>
      <c r="D56" s="2">
        <v>1</v>
      </c>
      <c r="E56" s="2">
        <v>201521338</v>
      </c>
      <c r="F56" s="1" t="str">
        <f>SP평가세부기준!B56</f>
        <v>담배의 탄력성과 외부효과</v>
      </c>
      <c r="G56" s="1">
        <f>SP평가세부기준!N20</f>
        <v>77</v>
      </c>
      <c r="H56" s="1">
        <v>3</v>
      </c>
      <c r="I56" s="23">
        <f t="shared" si="0"/>
        <v>15.4</v>
      </c>
    </row>
    <row r="57" spans="1:9" x14ac:dyDescent="0.15">
      <c r="A57" s="22">
        <v>55</v>
      </c>
      <c r="B57" s="1" t="s">
        <v>11</v>
      </c>
      <c r="C57" s="1" t="s">
        <v>12</v>
      </c>
      <c r="D57" s="2">
        <v>1</v>
      </c>
      <c r="E57" s="2">
        <v>201521391</v>
      </c>
      <c r="F57" s="1" t="str">
        <f>SP평가세부기준!B57</f>
        <v>모나미의 가격과 매출액 변화, 그리고 특성</v>
      </c>
      <c r="G57" s="1">
        <f>SP평가세부기준!N33</f>
        <v>88</v>
      </c>
      <c r="H57" s="1">
        <v>3</v>
      </c>
      <c r="I57" s="23">
        <f t="shared" si="0"/>
        <v>17.600000000000001</v>
      </c>
    </row>
    <row r="58" spans="1:9" x14ac:dyDescent="0.15">
      <c r="A58" s="22">
        <v>56</v>
      </c>
      <c r="B58" s="1" t="s">
        <v>11</v>
      </c>
      <c r="C58" s="1" t="s">
        <v>12</v>
      </c>
      <c r="D58" s="2">
        <v>1</v>
      </c>
      <c r="E58" s="2">
        <v>201521430</v>
      </c>
      <c r="F58" s="1"/>
      <c r="G58" s="1">
        <f>SP평가세부기준!N58</f>
        <v>0</v>
      </c>
      <c r="H58" s="1"/>
      <c r="I58" s="23">
        <f t="shared" si="0"/>
        <v>0</v>
      </c>
    </row>
    <row r="59" spans="1:9" x14ac:dyDescent="0.15">
      <c r="A59" s="22">
        <v>57</v>
      </c>
      <c r="B59" s="1" t="s">
        <v>11</v>
      </c>
      <c r="C59" s="1" t="s">
        <v>12</v>
      </c>
      <c r="D59" s="2">
        <v>1</v>
      </c>
      <c r="E59" s="2">
        <v>201521389</v>
      </c>
      <c r="F59" s="1"/>
      <c r="G59" s="1">
        <f>SP평가세부기준!N59</f>
        <v>0</v>
      </c>
      <c r="H59" s="1"/>
      <c r="I59" s="23">
        <f t="shared" si="0"/>
        <v>0</v>
      </c>
    </row>
    <row r="60" spans="1:9" ht="21" x14ac:dyDescent="0.15">
      <c r="A60" s="22">
        <v>58</v>
      </c>
      <c r="B60" s="1" t="s">
        <v>11</v>
      </c>
      <c r="C60" s="1" t="s">
        <v>12</v>
      </c>
      <c r="D60" s="2">
        <v>1</v>
      </c>
      <c r="E60" s="2">
        <v>201521332</v>
      </c>
      <c r="F60" s="1" t="str">
        <f>SP평가세부기준!B60</f>
        <v>노래방 요금의 가격차별에 대한 미시경제학적 분석</v>
      </c>
      <c r="G60" s="1">
        <f>SP평가세부기준!N29</f>
        <v>76</v>
      </c>
      <c r="H60" s="1">
        <v>3</v>
      </c>
      <c r="I60" s="23">
        <f t="shared" si="0"/>
        <v>15.2</v>
      </c>
    </row>
    <row r="61" spans="1:9" x14ac:dyDescent="0.15">
      <c r="A61" s="22">
        <v>59</v>
      </c>
      <c r="B61" s="1" t="s">
        <v>11</v>
      </c>
      <c r="C61" s="1" t="s">
        <v>12</v>
      </c>
      <c r="D61" s="2">
        <v>1</v>
      </c>
      <c r="E61" s="2">
        <v>201521416</v>
      </c>
      <c r="F61" s="1"/>
      <c r="G61" s="1">
        <f>SP평가세부기준!N61</f>
        <v>0</v>
      </c>
      <c r="H61" s="1"/>
      <c r="I61" s="23">
        <f t="shared" si="0"/>
        <v>0</v>
      </c>
    </row>
    <row r="62" spans="1:9" x14ac:dyDescent="0.15">
      <c r="A62" s="22">
        <v>60</v>
      </c>
      <c r="B62" s="1" t="s">
        <v>11</v>
      </c>
      <c r="C62" s="1" t="s">
        <v>12</v>
      </c>
      <c r="D62" s="2">
        <v>1</v>
      </c>
      <c r="E62" s="2">
        <v>201521321</v>
      </c>
      <c r="F62" s="1" t="str">
        <f>SP평가세부기준!B62</f>
        <v>대형마트와 SSM규제</v>
      </c>
      <c r="G62" s="1">
        <f>SP평가세부기준!N6</f>
        <v>64</v>
      </c>
      <c r="H62" s="1">
        <v>2</v>
      </c>
      <c r="I62" s="23">
        <f t="shared" si="0"/>
        <v>15.014407338172683</v>
      </c>
    </row>
    <row r="63" spans="1:9" ht="21" x14ac:dyDescent="0.15">
      <c r="A63" s="22">
        <v>61</v>
      </c>
      <c r="B63" s="1" t="s">
        <v>11</v>
      </c>
      <c r="C63" s="1" t="s">
        <v>12</v>
      </c>
      <c r="D63" s="2">
        <v>1</v>
      </c>
      <c r="E63" s="2">
        <v>201521374</v>
      </c>
      <c r="F63" s="1" t="str">
        <f>SP평가세부기준!B63</f>
        <v>behavioral economics,우리는 왜 손실 앞에서 무모하고 이득 앞에서는 겁이 많아 질까</v>
      </c>
      <c r="G63" s="1">
        <f>SP평가세부기준!N63</f>
        <v>65</v>
      </c>
      <c r="H63" s="1">
        <v>2</v>
      </c>
      <c r="I63" s="23">
        <f t="shared" si="0"/>
        <v>15.214407338172682</v>
      </c>
    </row>
    <row r="64" spans="1:9" x14ac:dyDescent="0.15">
      <c r="A64" s="22">
        <v>62</v>
      </c>
      <c r="B64" s="1" t="s">
        <v>11</v>
      </c>
      <c r="C64" s="1" t="s">
        <v>12</v>
      </c>
      <c r="D64" s="2">
        <v>1</v>
      </c>
      <c r="E64" s="2">
        <v>201521366</v>
      </c>
      <c r="F64" s="1"/>
      <c r="G64" s="1">
        <f>SP평가세부기준!N64</f>
        <v>0</v>
      </c>
      <c r="H64" s="1"/>
      <c r="I64" s="23">
        <f t="shared" si="0"/>
        <v>0</v>
      </c>
    </row>
    <row r="65" spans="1:9" ht="21" x14ac:dyDescent="0.15">
      <c r="A65" s="22">
        <v>63</v>
      </c>
      <c r="B65" s="1" t="s">
        <v>11</v>
      </c>
      <c r="C65" s="1" t="s">
        <v>12</v>
      </c>
      <c r="D65" s="2">
        <v>1</v>
      </c>
      <c r="E65" s="2">
        <v>201521368</v>
      </c>
      <c r="F65" s="1" t="str">
        <f>SP평가세부기준!B65</f>
        <v>behavioral economics,우리는 왜 손실 앞에서 무모하고 이득 앞에서는 겁이 많아 질까</v>
      </c>
      <c r="G65" s="1">
        <f>SP평가세부기준!N63</f>
        <v>65</v>
      </c>
      <c r="H65" s="1">
        <v>2</v>
      </c>
      <c r="I65" s="23">
        <f t="shared" si="0"/>
        <v>15.214407338172682</v>
      </c>
    </row>
    <row r="66" spans="1:9" x14ac:dyDescent="0.15">
      <c r="A66" s="22">
        <v>64</v>
      </c>
      <c r="B66" s="1" t="s">
        <v>11</v>
      </c>
      <c r="C66" s="1" t="s">
        <v>12</v>
      </c>
      <c r="D66" s="2">
        <v>1</v>
      </c>
      <c r="E66" s="2">
        <v>201521318</v>
      </c>
      <c r="F66" s="1" t="str">
        <f>SP평가세부기준!B66</f>
        <v>해외 직구와 문제점</v>
      </c>
      <c r="G66" s="1">
        <f>SP평가세부기준!N66</f>
        <v>54</v>
      </c>
      <c r="H66" s="1">
        <v>1</v>
      </c>
      <c r="I66" s="23">
        <f t="shared" si="0"/>
        <v>14.121611007259023</v>
      </c>
    </row>
    <row r="67" spans="1:9" x14ac:dyDescent="0.15">
      <c r="A67" s="22">
        <v>65</v>
      </c>
      <c r="B67" s="1" t="s">
        <v>11</v>
      </c>
      <c r="C67" s="1" t="s">
        <v>12</v>
      </c>
      <c r="D67" s="2">
        <v>1</v>
      </c>
      <c r="E67" s="2">
        <v>201521406</v>
      </c>
      <c r="F67" s="1" t="str">
        <f>SP평가세부기준!B67</f>
        <v>서브 프라임 모기지 사태 파악</v>
      </c>
      <c r="G67" s="1">
        <f>SP평가세부기준!N19</f>
        <v>92</v>
      </c>
      <c r="H67" s="1">
        <v>2</v>
      </c>
      <c r="I67" s="23">
        <f t="shared" si="0"/>
        <v>20</v>
      </c>
    </row>
    <row r="68" spans="1:9" x14ac:dyDescent="0.15">
      <c r="A68" s="22">
        <v>66</v>
      </c>
      <c r="B68" s="1" t="s">
        <v>11</v>
      </c>
      <c r="C68" s="1" t="s">
        <v>12</v>
      </c>
      <c r="D68" s="2">
        <v>1</v>
      </c>
      <c r="E68" s="2">
        <v>201521446</v>
      </c>
      <c r="F68" s="1"/>
      <c r="G68" s="1">
        <f>SP평가세부기준!N68</f>
        <v>0</v>
      </c>
      <c r="H68" s="1"/>
      <c r="I68" s="23">
        <f t="shared" ref="I68:I82" si="1">IF(IF(G68=0,0, IF(H68=1, G68+$G$83/2, IF(H68=2, G68+$G$83/3, G68) )) &gt; 100,100,IF(G68=0,0, IF(H68=1, G68+$G$83/2, IF(H68=2, G68+$G$83/3, G68) )) )/5</f>
        <v>0</v>
      </c>
    </row>
    <row r="69" spans="1:9" x14ac:dyDescent="0.15">
      <c r="A69" s="22">
        <v>67</v>
      </c>
      <c r="B69" s="1" t="s">
        <v>11</v>
      </c>
      <c r="C69" s="1" t="s">
        <v>12</v>
      </c>
      <c r="D69" s="2">
        <v>3</v>
      </c>
      <c r="E69" s="2">
        <v>201323212</v>
      </c>
      <c r="F69" s="1" t="str">
        <f>SP평가세부기준!B69</f>
        <v>호의인가 권리인가</v>
      </c>
      <c r="G69" s="1">
        <f>SP평가세부기준!N69</f>
        <v>87</v>
      </c>
      <c r="H69" s="1">
        <v>2</v>
      </c>
      <c r="I69" s="23">
        <f t="shared" si="1"/>
        <v>19.614407338172683</v>
      </c>
    </row>
    <row r="70" spans="1:9" x14ac:dyDescent="0.15">
      <c r="A70" s="22">
        <v>68</v>
      </c>
      <c r="B70" s="1" t="s">
        <v>13</v>
      </c>
      <c r="C70" s="1" t="s">
        <v>14</v>
      </c>
      <c r="D70" s="2">
        <v>2</v>
      </c>
      <c r="E70" s="2">
        <v>201321653</v>
      </c>
      <c r="F70" s="1"/>
      <c r="G70" s="1">
        <f>SP평가세부기준!N70</f>
        <v>0</v>
      </c>
      <c r="H70" s="1"/>
      <c r="I70" s="23">
        <f t="shared" si="1"/>
        <v>0</v>
      </c>
    </row>
    <row r="71" spans="1:9" x14ac:dyDescent="0.15">
      <c r="A71" s="22">
        <v>69</v>
      </c>
      <c r="B71" s="1" t="s">
        <v>11</v>
      </c>
      <c r="C71" s="1" t="s">
        <v>12</v>
      </c>
      <c r="D71" s="2">
        <v>1</v>
      </c>
      <c r="E71" s="2">
        <v>201521353</v>
      </c>
      <c r="F71" s="1" t="str">
        <f>SP평가세부기준!B71</f>
        <v>자연산 넙치는 다 어디로 갔을까?</v>
      </c>
      <c r="G71" s="1">
        <f>SP평가세부기준!N54</f>
        <v>93</v>
      </c>
      <c r="H71" s="1">
        <v>3</v>
      </c>
      <c r="I71" s="23">
        <f t="shared" si="1"/>
        <v>18.600000000000001</v>
      </c>
    </row>
    <row r="72" spans="1:9" x14ac:dyDescent="0.15">
      <c r="A72" s="22">
        <v>70</v>
      </c>
      <c r="B72" s="1" t="s">
        <v>11</v>
      </c>
      <c r="C72" s="1" t="s">
        <v>12</v>
      </c>
      <c r="D72" s="2">
        <v>1</v>
      </c>
      <c r="E72" s="2">
        <v>201521357</v>
      </c>
      <c r="F72" s="1" t="str">
        <f>SP평가세부기준!B72</f>
        <v>햄버거 커넥션 : 햄버거의 비용</v>
      </c>
      <c r="G72" s="1">
        <f>SP평가세부기준!N75</f>
        <v>61</v>
      </c>
      <c r="H72" s="1">
        <v>2</v>
      </c>
      <c r="I72" s="23">
        <f t="shared" si="1"/>
        <v>14.414407338172683</v>
      </c>
    </row>
    <row r="73" spans="1:9" x14ac:dyDescent="0.15">
      <c r="A73" s="22">
        <v>71</v>
      </c>
      <c r="B73" s="1" t="s">
        <v>15</v>
      </c>
      <c r="C73" s="1" t="s">
        <v>16</v>
      </c>
      <c r="D73" s="2">
        <v>3</v>
      </c>
      <c r="E73" s="2">
        <v>201121839</v>
      </c>
      <c r="F73" s="1"/>
      <c r="G73" s="1">
        <f>SP평가세부기준!N73</f>
        <v>0</v>
      </c>
      <c r="H73" s="1"/>
      <c r="I73" s="23">
        <f t="shared" si="1"/>
        <v>0</v>
      </c>
    </row>
    <row r="74" spans="1:9" x14ac:dyDescent="0.15">
      <c r="A74" s="22">
        <v>72</v>
      </c>
      <c r="B74" s="1" t="s">
        <v>11</v>
      </c>
      <c r="C74" s="1" t="s">
        <v>12</v>
      </c>
      <c r="D74" s="2">
        <v>1</v>
      </c>
      <c r="E74" s="2">
        <v>201521320</v>
      </c>
      <c r="F74" s="1" t="str">
        <f>SP평가세부기준!B74</f>
        <v>가치소비 - 사람들은 어떻게 소비하는가</v>
      </c>
      <c r="G74" s="1">
        <f>SP평가세부기준!N80</f>
        <v>75</v>
      </c>
      <c r="H74" s="1">
        <v>3</v>
      </c>
      <c r="I74" s="23">
        <f t="shared" si="1"/>
        <v>15</v>
      </c>
    </row>
    <row r="75" spans="1:9" x14ac:dyDescent="0.15">
      <c r="A75" s="22">
        <v>73</v>
      </c>
      <c r="B75" s="1" t="s">
        <v>11</v>
      </c>
      <c r="C75" s="1" t="s">
        <v>12</v>
      </c>
      <c r="D75" s="2">
        <v>1</v>
      </c>
      <c r="E75" s="2">
        <v>201521402</v>
      </c>
      <c r="F75" s="1" t="str">
        <f>SP평가세부기준!B75</f>
        <v>햄버거 커넥션 : 햄버거의 비용</v>
      </c>
      <c r="G75" s="1">
        <f>SP평가세부기준!N75</f>
        <v>61</v>
      </c>
      <c r="H75" s="1">
        <v>2</v>
      </c>
      <c r="I75" s="23">
        <f t="shared" si="1"/>
        <v>14.414407338172683</v>
      </c>
    </row>
    <row r="76" spans="1:9" x14ac:dyDescent="0.15">
      <c r="A76" s="22">
        <v>74</v>
      </c>
      <c r="B76" s="1" t="s">
        <v>11</v>
      </c>
      <c r="C76" s="1" t="s">
        <v>12</v>
      </c>
      <c r="D76" s="2">
        <v>1</v>
      </c>
      <c r="E76" s="2">
        <v>201521372</v>
      </c>
      <c r="F76" s="1"/>
      <c r="G76" s="1">
        <f>SP평가세부기준!N76</f>
        <v>40</v>
      </c>
      <c r="H76" s="1"/>
      <c r="I76" s="23">
        <f t="shared" si="1"/>
        <v>8</v>
      </c>
    </row>
    <row r="77" spans="1:9" ht="21" x14ac:dyDescent="0.15">
      <c r="A77" s="22">
        <v>75</v>
      </c>
      <c r="B77" s="1" t="s">
        <v>18</v>
      </c>
      <c r="C77" s="1" t="s">
        <v>19</v>
      </c>
      <c r="D77" s="2">
        <v>2</v>
      </c>
      <c r="E77" s="2">
        <v>201421135</v>
      </c>
      <c r="F77" s="1" t="str">
        <f>SP평가세부기준!B77</f>
        <v>정부 정책 때문에 애플 아이폰 사설 수리점이 기승을 부린다?</v>
      </c>
      <c r="G77" s="1">
        <f>SP평가세부기준!N77</f>
        <v>53</v>
      </c>
      <c r="H77" s="1">
        <v>2</v>
      </c>
      <c r="I77" s="23">
        <f t="shared" si="1"/>
        <v>12.814407338172682</v>
      </c>
    </row>
    <row r="78" spans="1:9" x14ac:dyDescent="0.15">
      <c r="A78" s="22">
        <v>76</v>
      </c>
      <c r="B78" s="1" t="s">
        <v>11</v>
      </c>
      <c r="C78" s="1" t="s">
        <v>12</v>
      </c>
      <c r="D78" s="2">
        <v>1</v>
      </c>
      <c r="E78" s="2">
        <v>201521315</v>
      </c>
      <c r="F78" s="1" t="str">
        <f>SP평가세부기준!B78</f>
        <v>담배의 탄력성과 외부효과</v>
      </c>
      <c r="G78" s="1">
        <f>SP평가세부기준!N20</f>
        <v>77</v>
      </c>
      <c r="H78" s="1">
        <v>3</v>
      </c>
      <c r="I78" s="23">
        <f t="shared" si="1"/>
        <v>15.4</v>
      </c>
    </row>
    <row r="79" spans="1:9" x14ac:dyDescent="0.15">
      <c r="A79" s="22">
        <v>77</v>
      </c>
      <c r="B79" s="1" t="s">
        <v>11</v>
      </c>
      <c r="C79" s="1" t="s">
        <v>12</v>
      </c>
      <c r="D79" s="2">
        <v>1</v>
      </c>
      <c r="E79" s="2">
        <v>201521443</v>
      </c>
      <c r="F79" s="1"/>
      <c r="G79" s="1">
        <f>SP평가세부기준!N79</f>
        <v>0</v>
      </c>
      <c r="H79" s="1"/>
      <c r="I79" s="23">
        <f t="shared" si="1"/>
        <v>0</v>
      </c>
    </row>
    <row r="80" spans="1:9" x14ac:dyDescent="0.15">
      <c r="A80" s="22">
        <v>78</v>
      </c>
      <c r="B80" s="1" t="s">
        <v>11</v>
      </c>
      <c r="C80" s="1" t="s">
        <v>12</v>
      </c>
      <c r="D80" s="2">
        <v>1</v>
      </c>
      <c r="E80" s="2">
        <v>201521438</v>
      </c>
      <c r="F80" s="1" t="str">
        <f>SP평가세부기준!B80</f>
        <v>가치소비 - 사람들은 어떻게 소비하는가</v>
      </c>
      <c r="G80" s="1">
        <f>SP평가세부기준!N80</f>
        <v>75</v>
      </c>
      <c r="H80" s="1">
        <v>3</v>
      </c>
      <c r="I80" s="23">
        <f t="shared" si="1"/>
        <v>15</v>
      </c>
    </row>
    <row r="81" spans="1:9" x14ac:dyDescent="0.15">
      <c r="A81" s="22">
        <v>79</v>
      </c>
      <c r="B81" s="1" t="s">
        <v>11</v>
      </c>
      <c r="C81" s="1" t="s">
        <v>12</v>
      </c>
      <c r="D81" s="2">
        <v>1</v>
      </c>
      <c r="E81" s="2">
        <v>201521428</v>
      </c>
      <c r="F81" s="1"/>
      <c r="G81" s="1">
        <f>SP평가세부기준!N81</f>
        <v>0</v>
      </c>
      <c r="H81" s="1"/>
      <c r="I81" s="23">
        <f t="shared" si="1"/>
        <v>0</v>
      </c>
    </row>
    <row r="82" spans="1:9" x14ac:dyDescent="0.15">
      <c r="A82" s="22">
        <v>80</v>
      </c>
      <c r="B82" s="1" t="s">
        <v>11</v>
      </c>
      <c r="C82" s="1" t="s">
        <v>12</v>
      </c>
      <c r="D82" s="2">
        <v>1</v>
      </c>
      <c r="E82" s="2">
        <v>201521398</v>
      </c>
      <c r="F82" s="1" t="str">
        <f>SP평가세부기준!B82</f>
        <v>빈부격차</v>
      </c>
      <c r="G82" s="1">
        <f>SP평가세부기준!N82</f>
        <v>51</v>
      </c>
      <c r="H82" s="1">
        <v>1</v>
      </c>
      <c r="I82" s="23">
        <f t="shared" si="1"/>
        <v>13.521611007259022</v>
      </c>
    </row>
    <row r="83" spans="1:9" x14ac:dyDescent="0.15">
      <c r="F83" s="20" t="s">
        <v>149</v>
      </c>
      <c r="G83" s="20">
        <f>STDEV(G3:G82)</f>
        <v>33.216110072590233</v>
      </c>
    </row>
  </sheetData>
  <autoFilter ref="A2:I83"/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="130" zoomScaleNormal="13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20" sqref="B20"/>
    </sheetView>
  </sheetViews>
  <sheetFormatPr defaultRowHeight="13.5" x14ac:dyDescent="0.15"/>
  <cols>
    <col min="1" max="1" width="10.77734375" style="10" bestFit="1" customWidth="1"/>
    <col min="2" max="2" width="37.33203125" style="12" customWidth="1"/>
    <col min="3" max="3" width="9.44140625" style="10" bestFit="1" customWidth="1"/>
    <col min="4" max="4" width="5.33203125" style="10" bestFit="1" customWidth="1"/>
    <col min="5" max="5" width="9.88671875" style="11" bestFit="1" customWidth="1"/>
    <col min="6" max="6" width="5.33203125" style="10" bestFit="1" customWidth="1"/>
    <col min="7" max="14" width="6.109375" style="10" customWidth="1"/>
    <col min="15" max="15" width="8.88671875" style="10"/>
    <col min="16" max="16384" width="8.88671875" style="12"/>
  </cols>
  <sheetData>
    <row r="1" spans="1:15" ht="21" customHeight="1" x14ac:dyDescent="0.15">
      <c r="A1" s="37" t="s">
        <v>3</v>
      </c>
      <c r="B1" s="35" t="s">
        <v>61</v>
      </c>
      <c r="C1" s="39" t="s">
        <v>69</v>
      </c>
      <c r="D1" s="40"/>
      <c r="E1" s="40"/>
      <c r="F1" s="41"/>
      <c r="G1" s="35" t="s">
        <v>70</v>
      </c>
      <c r="H1" s="35" t="s">
        <v>71</v>
      </c>
      <c r="I1" s="35" t="s">
        <v>72</v>
      </c>
      <c r="J1" s="35" t="s">
        <v>64</v>
      </c>
      <c r="K1" s="35" t="s">
        <v>65</v>
      </c>
      <c r="L1" s="35" t="s">
        <v>73</v>
      </c>
      <c r="M1" s="35" t="s">
        <v>123</v>
      </c>
      <c r="N1" s="35" t="s">
        <v>66</v>
      </c>
    </row>
    <row r="2" spans="1:15" x14ac:dyDescent="0.15">
      <c r="A2" s="38"/>
      <c r="B2" s="36"/>
      <c r="C2" s="4" t="s">
        <v>82</v>
      </c>
      <c r="D2" s="4" t="s">
        <v>81</v>
      </c>
      <c r="E2" s="5" t="s">
        <v>80</v>
      </c>
      <c r="F2" s="4" t="s">
        <v>79</v>
      </c>
      <c r="G2" s="36"/>
      <c r="H2" s="36"/>
      <c r="I2" s="36"/>
      <c r="J2" s="36"/>
      <c r="K2" s="36"/>
      <c r="L2" s="36"/>
      <c r="M2" s="36"/>
      <c r="N2" s="36"/>
    </row>
    <row r="3" spans="1:15" s="33" customFormat="1" x14ac:dyDescent="0.15">
      <c r="A3" s="29">
        <f>SP최종!E3</f>
        <v>201323213</v>
      </c>
      <c r="B3" s="30"/>
      <c r="C3" s="29"/>
      <c r="D3" s="29"/>
      <c r="E3" s="31"/>
      <c r="F3" s="29"/>
      <c r="G3" s="29"/>
      <c r="H3" s="29"/>
      <c r="I3" s="29"/>
      <c r="J3" s="29"/>
      <c r="K3" s="29"/>
      <c r="L3" s="29"/>
      <c r="M3" s="29"/>
      <c r="N3" s="29">
        <v>40</v>
      </c>
      <c r="O3" s="32" t="s">
        <v>162</v>
      </c>
    </row>
    <row r="4" spans="1:15" x14ac:dyDescent="0.15">
      <c r="A4" s="6">
        <f>SP최종!E4</f>
        <v>201521396</v>
      </c>
      <c r="B4" s="13" t="s">
        <v>67</v>
      </c>
      <c r="C4" s="6" t="s">
        <v>76</v>
      </c>
      <c r="D4" s="6" t="s">
        <v>68</v>
      </c>
      <c r="E4" s="7" t="s">
        <v>83</v>
      </c>
      <c r="F4" s="6" t="s">
        <v>84</v>
      </c>
      <c r="G4" s="6">
        <v>7</v>
      </c>
      <c r="H4" s="6">
        <v>5</v>
      </c>
      <c r="I4" s="6">
        <v>7</v>
      </c>
      <c r="J4" s="6">
        <v>15</v>
      </c>
      <c r="K4" s="6">
        <v>15</v>
      </c>
      <c r="L4" s="6">
        <v>10</v>
      </c>
      <c r="M4" s="6">
        <v>8</v>
      </c>
      <c r="N4" s="6">
        <f t="shared" ref="N4:N34" si="0">SUM(G4:M4)</f>
        <v>67</v>
      </c>
    </row>
    <row r="5" spans="1:15" x14ac:dyDescent="0.15">
      <c r="A5" s="6">
        <f>SP최종!E5</f>
        <v>201521400</v>
      </c>
      <c r="B5" s="13" t="s">
        <v>74</v>
      </c>
      <c r="C5" s="6">
        <v>200921431</v>
      </c>
      <c r="D5" s="6" t="s">
        <v>48</v>
      </c>
      <c r="E5" s="7">
        <v>201521410</v>
      </c>
      <c r="F5" s="6" t="s">
        <v>44</v>
      </c>
      <c r="G5" s="6">
        <v>5</v>
      </c>
      <c r="H5" s="6">
        <v>6</v>
      </c>
      <c r="I5" s="6">
        <v>7</v>
      </c>
      <c r="J5" s="6">
        <v>18</v>
      </c>
      <c r="K5" s="6">
        <v>18</v>
      </c>
      <c r="L5" s="6">
        <v>18</v>
      </c>
      <c r="M5" s="6">
        <v>6</v>
      </c>
      <c r="N5" s="6">
        <f t="shared" si="0"/>
        <v>78</v>
      </c>
    </row>
    <row r="6" spans="1:15" x14ac:dyDescent="0.15">
      <c r="A6" s="6">
        <f>SP최종!E6</f>
        <v>201521421</v>
      </c>
      <c r="B6" s="13" t="s">
        <v>91</v>
      </c>
      <c r="C6" s="6">
        <v>201521321</v>
      </c>
      <c r="D6" s="6" t="s">
        <v>29</v>
      </c>
      <c r="E6" s="7" t="s">
        <v>86</v>
      </c>
      <c r="F6" s="6" t="s">
        <v>85</v>
      </c>
      <c r="G6" s="6">
        <v>8</v>
      </c>
      <c r="H6" s="6">
        <v>8</v>
      </c>
      <c r="I6" s="6">
        <v>10</v>
      </c>
      <c r="J6" s="6">
        <v>10</v>
      </c>
      <c r="K6" s="6">
        <v>10</v>
      </c>
      <c r="L6" s="6">
        <v>10</v>
      </c>
      <c r="M6" s="6">
        <v>8</v>
      </c>
      <c r="N6" s="6">
        <f t="shared" si="0"/>
        <v>64</v>
      </c>
    </row>
    <row r="7" spans="1:15" x14ac:dyDescent="0.15">
      <c r="A7" s="6">
        <f>SP최종!E7</f>
        <v>201421652</v>
      </c>
      <c r="B7" s="13" t="s">
        <v>75</v>
      </c>
      <c r="C7" s="6" t="s">
        <v>76</v>
      </c>
      <c r="D7" s="6" t="s">
        <v>76</v>
      </c>
      <c r="E7" s="7" t="s">
        <v>88</v>
      </c>
      <c r="F7" s="6" t="s">
        <v>83</v>
      </c>
      <c r="G7" s="6">
        <v>10</v>
      </c>
      <c r="H7" s="6">
        <v>6</v>
      </c>
      <c r="I7" s="6">
        <v>7</v>
      </c>
      <c r="J7" s="6">
        <v>15</v>
      </c>
      <c r="K7" s="6">
        <v>14</v>
      </c>
      <c r="L7" s="6">
        <v>14</v>
      </c>
      <c r="M7" s="6">
        <v>5</v>
      </c>
      <c r="N7" s="6">
        <f t="shared" si="0"/>
        <v>71</v>
      </c>
    </row>
    <row r="8" spans="1:15" x14ac:dyDescent="0.15">
      <c r="A8" s="16">
        <f>SP최종!E8</f>
        <v>201521376</v>
      </c>
      <c r="B8" s="13" t="s">
        <v>117</v>
      </c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>
        <f t="shared" si="0"/>
        <v>0</v>
      </c>
    </row>
    <row r="9" spans="1:15" x14ac:dyDescent="0.15">
      <c r="A9" s="16">
        <f>SP최종!E9</f>
        <v>201521347</v>
      </c>
      <c r="B9" s="13" t="s">
        <v>127</v>
      </c>
      <c r="C9" s="6"/>
      <c r="D9" s="6"/>
      <c r="E9" s="7"/>
      <c r="F9" s="6"/>
      <c r="G9" s="6"/>
      <c r="H9" s="6"/>
      <c r="I9" s="6"/>
      <c r="J9" s="6"/>
      <c r="K9" s="6"/>
      <c r="L9" s="6"/>
      <c r="M9" s="6"/>
      <c r="N9" s="6">
        <f t="shared" si="0"/>
        <v>0</v>
      </c>
    </row>
    <row r="10" spans="1:15" x14ac:dyDescent="0.15">
      <c r="A10" s="16">
        <f>SP최종!E10</f>
        <v>201421136</v>
      </c>
      <c r="B10" s="13" t="s">
        <v>143</v>
      </c>
      <c r="C10" s="6"/>
      <c r="D10" s="6"/>
      <c r="E10" s="7"/>
      <c r="F10" s="6"/>
      <c r="G10" s="6"/>
      <c r="H10" s="6"/>
      <c r="I10" s="6"/>
      <c r="J10" s="6"/>
      <c r="K10" s="6"/>
      <c r="L10" s="6"/>
      <c r="M10" s="6"/>
      <c r="N10" s="6">
        <f t="shared" si="0"/>
        <v>0</v>
      </c>
    </row>
    <row r="11" spans="1:15" s="15" customFormat="1" x14ac:dyDescent="0.15">
      <c r="A11" s="8">
        <f>SP최종!E11</f>
        <v>201320494</v>
      </c>
      <c r="B11" s="14" t="s">
        <v>77</v>
      </c>
      <c r="C11" s="8" t="s">
        <v>78</v>
      </c>
      <c r="D11" s="8" t="s">
        <v>76</v>
      </c>
      <c r="E11" s="9" t="s">
        <v>83</v>
      </c>
      <c r="F11" s="8" t="s">
        <v>83</v>
      </c>
      <c r="G11" s="8">
        <v>5</v>
      </c>
      <c r="H11" s="8">
        <v>9</v>
      </c>
      <c r="I11" s="8">
        <v>9</v>
      </c>
      <c r="J11" s="8">
        <v>20</v>
      </c>
      <c r="K11" s="8">
        <v>20</v>
      </c>
      <c r="L11" s="8">
        <v>20</v>
      </c>
      <c r="M11" s="8">
        <v>10</v>
      </c>
      <c r="N11" s="8">
        <f t="shared" si="0"/>
        <v>93</v>
      </c>
      <c r="O11" s="10"/>
    </row>
    <row r="12" spans="1:15" s="33" customFormat="1" x14ac:dyDescent="0.15">
      <c r="A12" s="29">
        <f>SP최종!E12</f>
        <v>201521448</v>
      </c>
      <c r="B12" s="30"/>
      <c r="C12" s="29"/>
      <c r="D12" s="29"/>
      <c r="E12" s="31"/>
      <c r="F12" s="29"/>
      <c r="G12" s="29"/>
      <c r="H12" s="29"/>
      <c r="I12" s="29"/>
      <c r="J12" s="29"/>
      <c r="K12" s="29"/>
      <c r="L12" s="29"/>
      <c r="M12" s="29"/>
      <c r="N12" s="29">
        <v>40</v>
      </c>
      <c r="O12" s="34" t="s">
        <v>161</v>
      </c>
    </row>
    <row r="13" spans="1:15" x14ac:dyDescent="0.15">
      <c r="A13" s="16">
        <f>SP최종!E13</f>
        <v>201521363</v>
      </c>
      <c r="B13" s="13" t="s">
        <v>129</v>
      </c>
      <c r="C13" s="6"/>
      <c r="D13" s="6"/>
      <c r="E13" s="7"/>
      <c r="F13" s="6"/>
      <c r="G13" s="6"/>
      <c r="H13" s="6"/>
      <c r="I13" s="6"/>
      <c r="J13" s="6"/>
      <c r="K13" s="6"/>
      <c r="L13" s="6"/>
      <c r="M13" s="6"/>
      <c r="N13" s="6">
        <f t="shared" si="0"/>
        <v>0</v>
      </c>
    </row>
    <row r="14" spans="1:15" x14ac:dyDescent="0.15">
      <c r="A14" s="6">
        <f>SP최종!E14</f>
        <v>201521337</v>
      </c>
      <c r="B14" s="13" t="s">
        <v>93</v>
      </c>
      <c r="C14" s="6">
        <v>201521419</v>
      </c>
      <c r="D14" s="6" t="s">
        <v>45</v>
      </c>
      <c r="E14" s="6">
        <v>201521378</v>
      </c>
      <c r="F14" s="6" t="s">
        <v>39</v>
      </c>
      <c r="G14" s="6">
        <v>10</v>
      </c>
      <c r="H14" s="6">
        <v>5</v>
      </c>
      <c r="I14" s="6">
        <v>10</v>
      </c>
      <c r="J14" s="6">
        <v>10</v>
      </c>
      <c r="K14" s="6">
        <v>15</v>
      </c>
      <c r="L14" s="6">
        <v>18</v>
      </c>
      <c r="M14" s="6">
        <v>8</v>
      </c>
      <c r="N14" s="6">
        <f t="shared" si="0"/>
        <v>76</v>
      </c>
    </row>
    <row r="15" spans="1:15" x14ac:dyDescent="0.15">
      <c r="A15" s="16">
        <f>SP최종!E15</f>
        <v>201521386</v>
      </c>
      <c r="B15" s="13" t="s">
        <v>112</v>
      </c>
      <c r="C15" s="6"/>
      <c r="D15" s="6"/>
      <c r="E15" s="7"/>
      <c r="F15" s="6"/>
      <c r="G15" s="6"/>
      <c r="H15" s="6"/>
      <c r="I15" s="6"/>
      <c r="J15" s="6"/>
      <c r="K15" s="6"/>
      <c r="L15" s="6"/>
      <c r="M15" s="6"/>
      <c r="N15" s="6">
        <f t="shared" si="0"/>
        <v>0</v>
      </c>
    </row>
    <row r="16" spans="1:15" x14ac:dyDescent="0.15">
      <c r="A16" s="16">
        <f>SP최종!E16</f>
        <v>201521355</v>
      </c>
      <c r="B16" s="13" t="s">
        <v>125</v>
      </c>
      <c r="C16" s="6"/>
      <c r="D16" s="6"/>
      <c r="E16" s="7"/>
      <c r="F16" s="6"/>
      <c r="G16" s="6"/>
      <c r="H16" s="6"/>
      <c r="I16" s="6"/>
      <c r="J16" s="6"/>
      <c r="K16" s="6"/>
      <c r="L16" s="6"/>
      <c r="M16" s="6"/>
      <c r="N16" s="6">
        <f t="shared" si="0"/>
        <v>0</v>
      </c>
    </row>
    <row r="17" spans="1:15" x14ac:dyDescent="0.15">
      <c r="A17" s="16">
        <f>SP최종!E17</f>
        <v>201521392</v>
      </c>
      <c r="B17" s="13" t="s">
        <v>108</v>
      </c>
      <c r="C17" s="6"/>
      <c r="D17" s="6"/>
      <c r="E17" s="7"/>
      <c r="F17" s="6"/>
      <c r="G17" s="6"/>
      <c r="H17" s="6"/>
      <c r="I17" s="6"/>
      <c r="J17" s="6"/>
      <c r="K17" s="6"/>
      <c r="L17" s="6"/>
      <c r="M17" s="6"/>
      <c r="N17" s="6">
        <f t="shared" si="0"/>
        <v>0</v>
      </c>
    </row>
    <row r="18" spans="1:15" x14ac:dyDescent="0.15">
      <c r="A18" s="16">
        <f>SP최종!E18</f>
        <v>201521348</v>
      </c>
      <c r="B18" s="13" t="s">
        <v>126</v>
      </c>
      <c r="C18" s="6"/>
      <c r="D18" s="6"/>
      <c r="E18" s="7"/>
      <c r="F18" s="6"/>
      <c r="G18" s="6"/>
      <c r="H18" s="6"/>
      <c r="I18" s="6"/>
      <c r="J18" s="6"/>
      <c r="K18" s="6"/>
      <c r="L18" s="6"/>
      <c r="M18" s="6"/>
      <c r="N18" s="6">
        <f t="shared" si="0"/>
        <v>0</v>
      </c>
    </row>
    <row r="19" spans="1:15" x14ac:dyDescent="0.15">
      <c r="A19" s="8">
        <f>SP최종!E19</f>
        <v>201521418</v>
      </c>
      <c r="B19" s="14" t="s">
        <v>96</v>
      </c>
      <c r="C19" s="17">
        <v>201521406</v>
      </c>
      <c r="D19" s="17" t="s">
        <v>43</v>
      </c>
      <c r="E19" s="18" t="s">
        <v>83</v>
      </c>
      <c r="F19" s="17" t="s">
        <v>87</v>
      </c>
      <c r="G19" s="17">
        <v>5</v>
      </c>
      <c r="H19" s="17">
        <v>9</v>
      </c>
      <c r="I19" s="17">
        <v>10</v>
      </c>
      <c r="J19" s="17">
        <v>20</v>
      </c>
      <c r="K19" s="17">
        <v>20</v>
      </c>
      <c r="L19" s="17">
        <v>20</v>
      </c>
      <c r="M19" s="17">
        <v>8</v>
      </c>
      <c r="N19" s="17">
        <f t="shared" si="0"/>
        <v>92</v>
      </c>
    </row>
    <row r="20" spans="1:15" x14ac:dyDescent="0.15">
      <c r="A20" s="6">
        <f>SP최종!E20</f>
        <v>201521371</v>
      </c>
      <c r="B20" s="13" t="s">
        <v>89</v>
      </c>
      <c r="C20" s="6">
        <v>201521338</v>
      </c>
      <c r="D20" s="6" t="s">
        <v>30</v>
      </c>
      <c r="E20" s="7">
        <v>201521315</v>
      </c>
      <c r="F20" s="6" t="s">
        <v>27</v>
      </c>
      <c r="G20" s="6">
        <v>10</v>
      </c>
      <c r="H20" s="6">
        <v>8</v>
      </c>
      <c r="I20" s="6">
        <v>7</v>
      </c>
      <c r="J20" s="6">
        <v>18</v>
      </c>
      <c r="K20" s="6">
        <v>17</v>
      </c>
      <c r="L20" s="6">
        <v>12</v>
      </c>
      <c r="M20" s="6">
        <v>5</v>
      </c>
      <c r="N20" s="6">
        <f t="shared" si="0"/>
        <v>77</v>
      </c>
    </row>
    <row r="21" spans="1:15" x14ac:dyDescent="0.15">
      <c r="A21" s="16">
        <f>SP최종!E21</f>
        <v>201521393</v>
      </c>
      <c r="B21" s="13" t="s">
        <v>145</v>
      </c>
      <c r="C21" s="6"/>
      <c r="D21" s="6"/>
      <c r="E21" s="7"/>
      <c r="F21" s="6"/>
      <c r="G21" s="6"/>
      <c r="H21" s="6"/>
      <c r="I21" s="6"/>
      <c r="J21" s="6"/>
      <c r="K21" s="6"/>
      <c r="L21" s="6"/>
      <c r="M21" s="6"/>
      <c r="N21" s="6">
        <f t="shared" si="0"/>
        <v>0</v>
      </c>
    </row>
    <row r="22" spans="1:15" x14ac:dyDescent="0.15">
      <c r="A22" s="16">
        <f>SP최종!E22</f>
        <v>200921431</v>
      </c>
      <c r="B22" s="13" t="s">
        <v>90</v>
      </c>
      <c r="C22" s="6"/>
      <c r="D22" s="6"/>
      <c r="E22" s="7"/>
      <c r="F22" s="6"/>
      <c r="G22" s="6"/>
      <c r="H22" s="6"/>
      <c r="I22" s="6"/>
      <c r="J22" s="6"/>
      <c r="K22" s="6"/>
      <c r="L22" s="6"/>
      <c r="M22" s="6"/>
      <c r="N22" s="6">
        <f t="shared" si="0"/>
        <v>0</v>
      </c>
    </row>
    <row r="23" spans="1:15" x14ac:dyDescent="0.15">
      <c r="A23" s="6">
        <f>SP최종!E23</f>
        <v>201323214</v>
      </c>
      <c r="B23" s="13" t="s">
        <v>103</v>
      </c>
      <c r="C23" s="6">
        <v>201521437</v>
      </c>
      <c r="D23" s="6" t="s">
        <v>101</v>
      </c>
      <c r="E23" s="7">
        <v>201521385</v>
      </c>
      <c r="F23" s="6" t="s">
        <v>102</v>
      </c>
      <c r="G23" s="6">
        <v>8</v>
      </c>
      <c r="H23" s="6">
        <v>5</v>
      </c>
      <c r="I23" s="6">
        <v>10</v>
      </c>
      <c r="J23" s="6">
        <v>15</v>
      </c>
      <c r="K23" s="6">
        <v>15</v>
      </c>
      <c r="L23" s="6">
        <v>15</v>
      </c>
      <c r="M23" s="6">
        <v>5</v>
      </c>
      <c r="N23" s="6">
        <f t="shared" si="0"/>
        <v>73</v>
      </c>
    </row>
    <row r="24" spans="1:15" x14ac:dyDescent="0.15">
      <c r="A24" s="16">
        <f>SP최종!E24</f>
        <v>201521419</v>
      </c>
      <c r="B24" s="13" t="s">
        <v>94</v>
      </c>
      <c r="C24" s="6"/>
      <c r="D24" s="6"/>
      <c r="E24" s="7"/>
      <c r="F24" s="6"/>
      <c r="G24" s="6"/>
      <c r="H24" s="6"/>
      <c r="I24" s="6"/>
      <c r="J24" s="6"/>
      <c r="K24" s="6"/>
      <c r="L24" s="6"/>
      <c r="M24" s="6"/>
      <c r="N24" s="6">
        <f t="shared" si="0"/>
        <v>0</v>
      </c>
    </row>
    <row r="25" spans="1:15" x14ac:dyDescent="0.15">
      <c r="A25" s="6">
        <f>SP최종!E25</f>
        <v>201521424</v>
      </c>
      <c r="B25" s="13"/>
      <c r="C25" s="6"/>
      <c r="D25" s="6"/>
      <c r="E25" s="7"/>
      <c r="F25" s="6"/>
      <c r="G25" s="6"/>
      <c r="H25" s="6"/>
      <c r="I25" s="6"/>
      <c r="J25" s="6"/>
      <c r="K25" s="6"/>
      <c r="L25" s="6"/>
      <c r="M25" s="6"/>
      <c r="N25" s="6">
        <f t="shared" si="0"/>
        <v>0</v>
      </c>
    </row>
    <row r="26" spans="1:15" x14ac:dyDescent="0.15">
      <c r="A26" s="6">
        <f>SP최종!E26</f>
        <v>201521412</v>
      </c>
      <c r="B26" s="13"/>
      <c r="C26" s="6"/>
      <c r="D26" s="6"/>
      <c r="E26" s="7"/>
      <c r="F26" s="6"/>
      <c r="G26" s="6"/>
      <c r="H26" s="6"/>
      <c r="I26" s="6"/>
      <c r="J26" s="6"/>
      <c r="K26" s="6"/>
      <c r="L26" s="6"/>
      <c r="M26" s="6"/>
      <c r="N26" s="6">
        <f t="shared" si="0"/>
        <v>0</v>
      </c>
    </row>
    <row r="27" spans="1:15" x14ac:dyDescent="0.15">
      <c r="A27" s="6">
        <f>SP최종!E27</f>
        <v>201521382</v>
      </c>
      <c r="B27" s="13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  <c r="N27" s="6">
        <f t="shared" si="0"/>
        <v>0</v>
      </c>
    </row>
    <row r="28" spans="1:15" x14ac:dyDescent="0.15">
      <c r="A28" s="6">
        <f>SP최종!E28</f>
        <v>201521422</v>
      </c>
      <c r="B28" s="13"/>
      <c r="C28" s="6"/>
      <c r="D28" s="6"/>
      <c r="E28" s="7"/>
      <c r="F28" s="6"/>
      <c r="G28" s="6"/>
      <c r="H28" s="6"/>
      <c r="I28" s="6"/>
      <c r="J28" s="6"/>
      <c r="K28" s="6"/>
      <c r="L28" s="6"/>
      <c r="M28" s="6"/>
      <c r="N28" s="6">
        <f t="shared" si="0"/>
        <v>0</v>
      </c>
    </row>
    <row r="29" spans="1:15" x14ac:dyDescent="0.15">
      <c r="A29" s="6">
        <f>SP최종!E29</f>
        <v>201221414</v>
      </c>
      <c r="B29" s="13" t="s">
        <v>107</v>
      </c>
      <c r="C29" s="6">
        <v>201521392</v>
      </c>
      <c r="D29" s="6" t="s">
        <v>105</v>
      </c>
      <c r="E29" s="7">
        <v>201521332</v>
      </c>
      <c r="F29" s="6" t="s">
        <v>106</v>
      </c>
      <c r="G29" s="6">
        <v>8</v>
      </c>
      <c r="H29" s="6">
        <v>6</v>
      </c>
      <c r="I29" s="6">
        <v>6</v>
      </c>
      <c r="J29" s="6">
        <v>15</v>
      </c>
      <c r="K29" s="6">
        <v>18</v>
      </c>
      <c r="L29" s="6">
        <v>18</v>
      </c>
      <c r="M29" s="6">
        <v>5</v>
      </c>
      <c r="N29" s="6">
        <f t="shared" si="0"/>
        <v>76</v>
      </c>
    </row>
    <row r="30" spans="1:15" s="33" customFormat="1" x14ac:dyDescent="0.15">
      <c r="A30" s="29">
        <f>SP최종!E30</f>
        <v>201521367</v>
      </c>
      <c r="B30" s="30"/>
      <c r="C30" s="29"/>
      <c r="D30" s="29"/>
      <c r="E30" s="31"/>
      <c r="F30" s="29"/>
      <c r="G30" s="29"/>
      <c r="H30" s="29"/>
      <c r="I30" s="29"/>
      <c r="J30" s="29"/>
      <c r="K30" s="29"/>
      <c r="L30" s="29"/>
      <c r="M30" s="29"/>
      <c r="N30" s="29">
        <f>N12</f>
        <v>40</v>
      </c>
      <c r="O30" s="32"/>
    </row>
    <row r="31" spans="1:15" x14ac:dyDescent="0.15">
      <c r="A31" s="6">
        <f>SP최종!E31</f>
        <v>201521447</v>
      </c>
      <c r="B31" s="13"/>
      <c r="C31" s="6"/>
      <c r="D31" s="6"/>
      <c r="E31" s="7"/>
      <c r="F31" s="6"/>
      <c r="G31" s="6"/>
      <c r="H31" s="6"/>
      <c r="I31" s="6"/>
      <c r="J31" s="6"/>
      <c r="K31" s="6"/>
      <c r="L31" s="6"/>
      <c r="M31" s="6"/>
      <c r="N31" s="6">
        <f t="shared" si="0"/>
        <v>0</v>
      </c>
    </row>
    <row r="32" spans="1:15" x14ac:dyDescent="0.15">
      <c r="A32" s="6">
        <f>SP최종!E32</f>
        <v>201521340</v>
      </c>
      <c r="B32" s="13" t="s">
        <v>113</v>
      </c>
      <c r="C32" s="6">
        <v>201521386</v>
      </c>
      <c r="D32" s="6" t="s">
        <v>110</v>
      </c>
      <c r="E32" s="7">
        <v>201521335</v>
      </c>
      <c r="F32" s="6" t="s">
        <v>111</v>
      </c>
      <c r="G32" s="6">
        <v>8</v>
      </c>
      <c r="H32" s="6">
        <v>5</v>
      </c>
      <c r="I32" s="6">
        <v>7</v>
      </c>
      <c r="J32" s="6">
        <v>11</v>
      </c>
      <c r="K32" s="6">
        <v>12</v>
      </c>
      <c r="L32" s="6">
        <v>10</v>
      </c>
      <c r="M32" s="6">
        <v>5</v>
      </c>
      <c r="N32" s="6">
        <f t="shared" si="0"/>
        <v>58</v>
      </c>
    </row>
    <row r="33" spans="1:15" x14ac:dyDescent="0.15">
      <c r="A33" s="8">
        <f>SP최종!E33</f>
        <v>201521432</v>
      </c>
      <c r="B33" s="14" t="s">
        <v>114</v>
      </c>
      <c r="C33" s="17">
        <v>201521379</v>
      </c>
      <c r="D33" s="17" t="s">
        <v>40</v>
      </c>
      <c r="E33" s="18">
        <v>201521391</v>
      </c>
      <c r="F33" s="17" t="s">
        <v>41</v>
      </c>
      <c r="G33" s="17">
        <v>8</v>
      </c>
      <c r="H33" s="17">
        <v>5</v>
      </c>
      <c r="I33" s="17">
        <v>9</v>
      </c>
      <c r="J33" s="17">
        <v>20</v>
      </c>
      <c r="K33" s="17">
        <v>20</v>
      </c>
      <c r="L33" s="17">
        <v>18</v>
      </c>
      <c r="M33" s="17">
        <v>8</v>
      </c>
      <c r="N33" s="17">
        <f t="shared" si="0"/>
        <v>88</v>
      </c>
    </row>
    <row r="34" spans="1:15" x14ac:dyDescent="0.15">
      <c r="A34" s="16">
        <f>SP최종!E34</f>
        <v>201521335</v>
      </c>
      <c r="B34" s="13" t="s">
        <v>109</v>
      </c>
      <c r="C34" s="6"/>
      <c r="D34" s="6"/>
      <c r="E34" s="7"/>
      <c r="F34" s="6"/>
      <c r="G34" s="6"/>
      <c r="H34" s="6"/>
      <c r="I34" s="6"/>
      <c r="J34" s="6"/>
      <c r="K34" s="6"/>
      <c r="L34" s="6"/>
      <c r="M34" s="6"/>
      <c r="N34" s="6">
        <f t="shared" si="0"/>
        <v>0</v>
      </c>
    </row>
    <row r="35" spans="1:15" s="33" customFormat="1" x14ac:dyDescent="0.15">
      <c r="A35" s="29">
        <f>SP최종!E35</f>
        <v>201121416</v>
      </c>
      <c r="B35" s="30"/>
      <c r="C35" s="29"/>
      <c r="D35" s="29"/>
      <c r="E35" s="31"/>
      <c r="F35" s="29"/>
      <c r="G35" s="29"/>
      <c r="H35" s="29"/>
      <c r="I35" s="29"/>
      <c r="J35" s="29"/>
      <c r="K35" s="29"/>
      <c r="L35" s="29"/>
      <c r="M35" s="29"/>
      <c r="N35" s="29">
        <v>40</v>
      </c>
      <c r="O35" s="32"/>
    </row>
    <row r="36" spans="1:15" x14ac:dyDescent="0.15">
      <c r="A36" s="16">
        <f>SP최종!E36</f>
        <v>201323209</v>
      </c>
      <c r="B36" s="13" t="s">
        <v>141</v>
      </c>
      <c r="C36" s="6"/>
      <c r="D36" s="6"/>
      <c r="E36" s="7"/>
      <c r="F36" s="6"/>
      <c r="G36" s="6"/>
      <c r="H36" s="6"/>
      <c r="I36" s="6"/>
      <c r="J36" s="6"/>
      <c r="K36" s="6"/>
      <c r="L36" s="6"/>
      <c r="M36" s="6"/>
      <c r="N36" s="6">
        <f t="shared" ref="N36:N66" si="1">SUM(G36:M36)</f>
        <v>0</v>
      </c>
    </row>
    <row r="37" spans="1:15" x14ac:dyDescent="0.15">
      <c r="A37" s="6">
        <f>SP최종!E37</f>
        <v>201521427</v>
      </c>
      <c r="B37" s="13" t="s">
        <v>116</v>
      </c>
      <c r="C37" s="6">
        <v>201521343</v>
      </c>
      <c r="D37" s="6" t="s">
        <v>31</v>
      </c>
      <c r="E37" s="7">
        <v>201521376</v>
      </c>
      <c r="F37" s="6" t="s">
        <v>38</v>
      </c>
      <c r="G37" s="6">
        <v>10</v>
      </c>
      <c r="H37" s="6">
        <v>5</v>
      </c>
      <c r="I37" s="6">
        <v>5</v>
      </c>
      <c r="J37" s="6">
        <v>15</v>
      </c>
      <c r="K37" s="6">
        <v>16</v>
      </c>
      <c r="L37" s="6">
        <v>18</v>
      </c>
      <c r="M37" s="6">
        <v>5</v>
      </c>
      <c r="N37" s="6">
        <f t="shared" si="1"/>
        <v>74</v>
      </c>
    </row>
    <row r="38" spans="1:15" x14ac:dyDescent="0.15">
      <c r="A38" s="6">
        <f>SP최종!E38</f>
        <v>201521381</v>
      </c>
      <c r="B38" s="13" t="s">
        <v>121</v>
      </c>
      <c r="C38" s="6">
        <v>201521444</v>
      </c>
      <c r="D38" s="6" t="s">
        <v>118</v>
      </c>
      <c r="E38" s="7" t="s">
        <v>119</v>
      </c>
      <c r="F38" s="6" t="s">
        <v>120</v>
      </c>
      <c r="G38" s="6">
        <v>5</v>
      </c>
      <c r="H38" s="6">
        <v>7</v>
      </c>
      <c r="I38" s="6">
        <v>8</v>
      </c>
      <c r="J38" s="6">
        <v>16</v>
      </c>
      <c r="K38" s="6">
        <v>18</v>
      </c>
      <c r="L38" s="6">
        <v>18</v>
      </c>
      <c r="M38" s="6">
        <v>8</v>
      </c>
      <c r="N38" s="6">
        <f t="shared" si="1"/>
        <v>80</v>
      </c>
    </row>
    <row r="39" spans="1:15" x14ac:dyDescent="0.15">
      <c r="A39" s="16">
        <f>SP최종!E39</f>
        <v>201521410</v>
      </c>
      <c r="B39" s="13" t="s">
        <v>90</v>
      </c>
      <c r="C39" s="6"/>
      <c r="D39" s="6"/>
      <c r="E39" s="7"/>
      <c r="F39" s="6"/>
      <c r="G39" s="6"/>
      <c r="H39" s="6"/>
      <c r="I39" s="6"/>
      <c r="J39" s="6"/>
      <c r="K39" s="6"/>
      <c r="L39" s="6"/>
      <c r="M39" s="6"/>
      <c r="N39" s="6">
        <f t="shared" si="1"/>
        <v>0</v>
      </c>
    </row>
    <row r="40" spans="1:15" x14ac:dyDescent="0.15">
      <c r="A40" s="16">
        <f>SP최종!E40</f>
        <v>201521378</v>
      </c>
      <c r="B40" s="13" t="s">
        <v>95</v>
      </c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  <c r="N40" s="6">
        <f t="shared" si="1"/>
        <v>0</v>
      </c>
    </row>
    <row r="41" spans="1:15" x14ac:dyDescent="0.15">
      <c r="A41" s="8">
        <f>SP최종!E41</f>
        <v>201521409</v>
      </c>
      <c r="B41" s="14" t="s">
        <v>124</v>
      </c>
      <c r="C41" s="17">
        <v>201521355</v>
      </c>
      <c r="D41" s="17" t="s">
        <v>35</v>
      </c>
      <c r="E41" s="18" t="s">
        <v>120</v>
      </c>
      <c r="F41" s="17" t="s">
        <v>120</v>
      </c>
      <c r="G41" s="17">
        <v>10</v>
      </c>
      <c r="H41" s="17">
        <v>8</v>
      </c>
      <c r="I41" s="17">
        <v>8</v>
      </c>
      <c r="J41" s="17">
        <v>18</v>
      </c>
      <c r="K41" s="17">
        <v>18</v>
      </c>
      <c r="L41" s="17">
        <v>20</v>
      </c>
      <c r="M41" s="17">
        <v>9</v>
      </c>
      <c r="N41" s="17">
        <f t="shared" si="1"/>
        <v>91</v>
      </c>
    </row>
    <row r="42" spans="1:15" x14ac:dyDescent="0.15">
      <c r="A42" s="6">
        <f>SP최종!E42</f>
        <v>201521440</v>
      </c>
      <c r="B42" s="13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  <c r="N42" s="6">
        <f t="shared" si="1"/>
        <v>0</v>
      </c>
    </row>
    <row r="43" spans="1:15" s="33" customFormat="1" x14ac:dyDescent="0.15">
      <c r="A43" s="29">
        <f>SP최종!E43</f>
        <v>201521326</v>
      </c>
      <c r="B43" s="30"/>
      <c r="C43" s="29"/>
      <c r="D43" s="29"/>
      <c r="E43" s="31"/>
      <c r="F43" s="29"/>
      <c r="G43" s="29"/>
      <c r="H43" s="29"/>
      <c r="I43" s="29"/>
      <c r="J43" s="29"/>
      <c r="K43" s="29"/>
      <c r="L43" s="29"/>
      <c r="M43" s="29"/>
      <c r="N43" s="29">
        <v>40</v>
      </c>
      <c r="O43" s="32" t="s">
        <v>162</v>
      </c>
    </row>
    <row r="44" spans="1:15" x14ac:dyDescent="0.15">
      <c r="A44" s="6">
        <f>SP최종!E44</f>
        <v>201521360</v>
      </c>
      <c r="B44" s="13"/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6">
        <f t="shared" si="1"/>
        <v>0</v>
      </c>
    </row>
    <row r="45" spans="1:15" x14ac:dyDescent="0.15">
      <c r="A45" s="6">
        <f>SP최종!E45</f>
        <v>201521397</v>
      </c>
      <c r="B45" s="13"/>
      <c r="C45" s="6"/>
      <c r="D45" s="6"/>
      <c r="E45" s="7"/>
      <c r="F45" s="6"/>
      <c r="G45" s="6"/>
      <c r="H45" s="6"/>
      <c r="I45" s="6"/>
      <c r="J45" s="6"/>
      <c r="K45" s="6"/>
      <c r="L45" s="6"/>
      <c r="M45" s="6"/>
      <c r="N45" s="6">
        <f t="shared" si="1"/>
        <v>0</v>
      </c>
    </row>
    <row r="46" spans="1:15" x14ac:dyDescent="0.15">
      <c r="A46" s="16">
        <f>SP최종!E46</f>
        <v>201521437</v>
      </c>
      <c r="B46" s="13" t="s">
        <v>100</v>
      </c>
      <c r="C46" s="6"/>
      <c r="D46" s="6"/>
      <c r="E46" s="7"/>
      <c r="F46" s="6"/>
      <c r="G46" s="6"/>
      <c r="H46" s="6"/>
      <c r="I46" s="6"/>
      <c r="J46" s="6"/>
      <c r="K46" s="6"/>
      <c r="L46" s="6"/>
      <c r="M46" s="6"/>
      <c r="N46" s="6">
        <f t="shared" si="1"/>
        <v>0</v>
      </c>
    </row>
    <row r="47" spans="1:15" x14ac:dyDescent="0.15">
      <c r="A47" s="6">
        <f>SP최종!E47</f>
        <v>201121748</v>
      </c>
      <c r="B47" s="13"/>
      <c r="C47" s="6"/>
      <c r="D47" s="6"/>
      <c r="E47" s="7"/>
      <c r="F47" s="6"/>
      <c r="G47" s="6"/>
      <c r="H47" s="6"/>
      <c r="I47" s="6"/>
      <c r="J47" s="6"/>
      <c r="K47" s="6"/>
      <c r="L47" s="6"/>
      <c r="M47" s="6"/>
      <c r="N47" s="6">
        <f t="shared" si="1"/>
        <v>0</v>
      </c>
    </row>
    <row r="48" spans="1:15" x14ac:dyDescent="0.15">
      <c r="A48" s="16">
        <f>SP최종!E48</f>
        <v>201521343</v>
      </c>
      <c r="B48" s="13" t="s">
        <v>117</v>
      </c>
      <c r="C48" s="6"/>
      <c r="D48" s="6"/>
      <c r="E48" s="7"/>
      <c r="F48" s="6"/>
      <c r="G48" s="6"/>
      <c r="H48" s="6"/>
      <c r="I48" s="6"/>
      <c r="J48" s="6"/>
      <c r="K48" s="6"/>
      <c r="L48" s="6"/>
      <c r="M48" s="6"/>
      <c r="N48" s="6">
        <f t="shared" si="1"/>
        <v>0</v>
      </c>
    </row>
    <row r="49" spans="1:14" x14ac:dyDescent="0.15">
      <c r="A49" s="6">
        <f>SP최종!E49</f>
        <v>201421139</v>
      </c>
      <c r="B49" s="13"/>
      <c r="C49" s="6"/>
      <c r="D49" s="6"/>
      <c r="E49" s="7"/>
      <c r="F49" s="6"/>
      <c r="G49" s="6"/>
      <c r="H49" s="6"/>
      <c r="I49" s="6"/>
      <c r="J49" s="6"/>
      <c r="K49" s="6"/>
      <c r="L49" s="6"/>
      <c r="M49" s="6"/>
      <c r="N49" s="6">
        <f t="shared" si="1"/>
        <v>0</v>
      </c>
    </row>
    <row r="50" spans="1:14" x14ac:dyDescent="0.15">
      <c r="A50" s="6">
        <f>SP최종!E50</f>
        <v>201521383</v>
      </c>
      <c r="B50" s="13" t="s">
        <v>127</v>
      </c>
      <c r="C50" s="6">
        <v>201521347</v>
      </c>
      <c r="D50" s="6" t="s">
        <v>32</v>
      </c>
      <c r="E50" s="7">
        <v>201521348</v>
      </c>
      <c r="F50" s="6" t="s">
        <v>33</v>
      </c>
      <c r="G50" s="6">
        <v>5</v>
      </c>
      <c r="H50" s="6">
        <v>5</v>
      </c>
      <c r="I50" s="6">
        <v>9</v>
      </c>
      <c r="J50" s="6">
        <v>15</v>
      </c>
      <c r="K50" s="6">
        <v>15</v>
      </c>
      <c r="L50" s="6">
        <v>15</v>
      </c>
      <c r="M50" s="6">
        <v>8</v>
      </c>
      <c r="N50" s="6">
        <f t="shared" si="1"/>
        <v>72</v>
      </c>
    </row>
    <row r="51" spans="1:14" x14ac:dyDescent="0.15">
      <c r="A51" s="16">
        <f>SP최종!E51</f>
        <v>201521385</v>
      </c>
      <c r="B51" s="13" t="s">
        <v>100</v>
      </c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  <c r="N51" s="6">
        <f t="shared" si="1"/>
        <v>0</v>
      </c>
    </row>
    <row r="52" spans="1:14" x14ac:dyDescent="0.15">
      <c r="A52" s="16">
        <f>SP최종!E52</f>
        <v>201521379</v>
      </c>
      <c r="B52" s="13" t="s">
        <v>115</v>
      </c>
      <c r="C52" s="6"/>
      <c r="D52" s="6"/>
      <c r="E52" s="7"/>
      <c r="F52" s="6"/>
      <c r="G52" s="6"/>
      <c r="H52" s="6"/>
      <c r="I52" s="6"/>
      <c r="J52" s="6"/>
      <c r="K52" s="6"/>
      <c r="L52" s="6"/>
      <c r="M52" s="6"/>
      <c r="N52" s="6">
        <f t="shared" si="1"/>
        <v>0</v>
      </c>
    </row>
    <row r="53" spans="1:14" x14ac:dyDescent="0.15">
      <c r="A53" s="16">
        <f>SP최종!E53</f>
        <v>201521444</v>
      </c>
      <c r="B53" s="13" t="s">
        <v>122</v>
      </c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  <c r="N53" s="6">
        <f t="shared" si="1"/>
        <v>0</v>
      </c>
    </row>
    <row r="54" spans="1:14" x14ac:dyDescent="0.15">
      <c r="A54" s="8">
        <f>SP최종!E54</f>
        <v>201521359</v>
      </c>
      <c r="B54" s="14" t="s">
        <v>128</v>
      </c>
      <c r="C54" s="17">
        <v>201521363</v>
      </c>
      <c r="D54" s="17" t="s">
        <v>20</v>
      </c>
      <c r="E54" s="18">
        <v>201521353</v>
      </c>
      <c r="F54" s="17" t="s">
        <v>34</v>
      </c>
      <c r="G54" s="17">
        <v>5</v>
      </c>
      <c r="H54" s="17">
        <v>10</v>
      </c>
      <c r="I54" s="17">
        <v>10</v>
      </c>
      <c r="J54" s="17">
        <v>20</v>
      </c>
      <c r="K54" s="17">
        <v>20</v>
      </c>
      <c r="L54" s="17">
        <v>20</v>
      </c>
      <c r="M54" s="17">
        <v>8</v>
      </c>
      <c r="N54" s="17">
        <f t="shared" si="1"/>
        <v>93</v>
      </c>
    </row>
    <row r="55" spans="1:14" x14ac:dyDescent="0.15">
      <c r="A55" s="6">
        <f>SP최종!E55</f>
        <v>201521414</v>
      </c>
      <c r="B55" s="13" t="s">
        <v>131</v>
      </c>
      <c r="C55" s="6">
        <v>201521430</v>
      </c>
      <c r="D55" s="6" t="s">
        <v>46</v>
      </c>
      <c r="E55" s="7" t="s">
        <v>132</v>
      </c>
      <c r="F55" s="6" t="s">
        <v>120</v>
      </c>
      <c r="G55" s="6">
        <v>5</v>
      </c>
      <c r="H55" s="6">
        <v>7</v>
      </c>
      <c r="I55" s="6">
        <v>5</v>
      </c>
      <c r="J55" s="6">
        <v>12</v>
      </c>
      <c r="K55" s="6">
        <v>15</v>
      </c>
      <c r="L55" s="6">
        <v>10</v>
      </c>
      <c r="M55" s="6">
        <v>5</v>
      </c>
      <c r="N55" s="6">
        <f t="shared" si="1"/>
        <v>59</v>
      </c>
    </row>
    <row r="56" spans="1:14" x14ac:dyDescent="0.15">
      <c r="A56" s="16">
        <f>SP최종!E56</f>
        <v>201521338</v>
      </c>
      <c r="B56" s="13" t="s">
        <v>98</v>
      </c>
      <c r="C56" s="6"/>
      <c r="D56" s="6"/>
      <c r="E56" s="7"/>
      <c r="F56" s="6"/>
      <c r="G56" s="6"/>
      <c r="H56" s="6"/>
      <c r="I56" s="6"/>
      <c r="J56" s="6"/>
      <c r="K56" s="6"/>
      <c r="L56" s="6"/>
      <c r="M56" s="6"/>
      <c r="N56" s="6">
        <f t="shared" si="1"/>
        <v>0</v>
      </c>
    </row>
    <row r="57" spans="1:14" x14ac:dyDescent="0.15">
      <c r="A57" s="16">
        <f>SP최종!E57</f>
        <v>201521391</v>
      </c>
      <c r="B57" s="13" t="s">
        <v>130</v>
      </c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  <c r="N57" s="6">
        <f t="shared" si="1"/>
        <v>0</v>
      </c>
    </row>
    <row r="58" spans="1:14" x14ac:dyDescent="0.15">
      <c r="A58" s="16">
        <f>SP최종!E58</f>
        <v>201521430</v>
      </c>
      <c r="B58" s="13"/>
      <c r="C58" s="6"/>
      <c r="D58" s="6"/>
      <c r="E58" s="7"/>
      <c r="F58" s="6"/>
      <c r="G58" s="6"/>
      <c r="H58" s="6"/>
      <c r="I58" s="6"/>
      <c r="J58" s="6"/>
      <c r="K58" s="6"/>
      <c r="L58" s="6"/>
      <c r="M58" s="6"/>
      <c r="N58" s="6">
        <f t="shared" si="1"/>
        <v>0</v>
      </c>
    </row>
    <row r="59" spans="1:14" x14ac:dyDescent="0.15">
      <c r="A59" s="6">
        <f>SP최종!E59</f>
        <v>201521389</v>
      </c>
      <c r="B59" s="13"/>
      <c r="C59" s="6"/>
      <c r="D59" s="6"/>
      <c r="E59" s="7"/>
      <c r="F59" s="6"/>
      <c r="G59" s="6"/>
      <c r="H59" s="6"/>
      <c r="I59" s="6"/>
      <c r="J59" s="6"/>
      <c r="K59" s="6"/>
      <c r="L59" s="6"/>
      <c r="M59" s="6"/>
      <c r="N59" s="6">
        <f t="shared" si="1"/>
        <v>0</v>
      </c>
    </row>
    <row r="60" spans="1:14" x14ac:dyDescent="0.15">
      <c r="A60" s="16">
        <f>SP최종!E60</f>
        <v>201521332</v>
      </c>
      <c r="B60" s="13" t="s">
        <v>104</v>
      </c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  <c r="N60" s="6">
        <f t="shared" si="1"/>
        <v>0</v>
      </c>
    </row>
    <row r="61" spans="1:14" x14ac:dyDescent="0.15">
      <c r="A61" s="6">
        <f>SP최종!E61</f>
        <v>201521416</v>
      </c>
      <c r="B61" s="13"/>
      <c r="C61" s="6"/>
      <c r="D61" s="6"/>
      <c r="E61" s="7"/>
      <c r="F61" s="6"/>
      <c r="G61" s="6"/>
      <c r="H61" s="6"/>
      <c r="I61" s="6"/>
      <c r="J61" s="6"/>
      <c r="K61" s="6"/>
      <c r="L61" s="6"/>
      <c r="M61" s="6"/>
      <c r="N61" s="6">
        <f t="shared" si="1"/>
        <v>0</v>
      </c>
    </row>
    <row r="62" spans="1:14" x14ac:dyDescent="0.15">
      <c r="A62" s="16">
        <f>SP최종!E62</f>
        <v>201521321</v>
      </c>
      <c r="B62" s="13" t="s">
        <v>92</v>
      </c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>
        <f t="shared" si="1"/>
        <v>0</v>
      </c>
    </row>
    <row r="63" spans="1:14" x14ac:dyDescent="0.15">
      <c r="A63" s="6">
        <f>SP최종!E63</f>
        <v>201521374</v>
      </c>
      <c r="B63" s="13" t="s">
        <v>138</v>
      </c>
      <c r="C63" s="6">
        <v>201521368</v>
      </c>
      <c r="D63" s="6" t="s">
        <v>37</v>
      </c>
      <c r="E63" s="7" t="s">
        <v>120</v>
      </c>
      <c r="F63" s="6" t="s">
        <v>133</v>
      </c>
      <c r="G63" s="6">
        <v>5</v>
      </c>
      <c r="H63" s="6">
        <v>7</v>
      </c>
      <c r="I63" s="6">
        <v>7</v>
      </c>
      <c r="J63" s="6">
        <v>13</v>
      </c>
      <c r="K63" s="6">
        <v>15</v>
      </c>
      <c r="L63" s="6">
        <v>13</v>
      </c>
      <c r="M63" s="6">
        <v>5</v>
      </c>
      <c r="N63" s="6">
        <f t="shared" si="1"/>
        <v>65</v>
      </c>
    </row>
    <row r="64" spans="1:14" x14ac:dyDescent="0.15">
      <c r="A64" s="6">
        <f>SP최종!E64</f>
        <v>201521366</v>
      </c>
      <c r="B64" s="13"/>
      <c r="C64" s="6"/>
      <c r="D64" s="6"/>
      <c r="E64" s="7"/>
      <c r="F64" s="6"/>
      <c r="G64" s="6"/>
      <c r="H64" s="6"/>
      <c r="I64" s="6"/>
      <c r="J64" s="6"/>
      <c r="K64" s="6"/>
      <c r="L64" s="6"/>
      <c r="M64" s="6"/>
      <c r="N64" s="6">
        <f t="shared" si="1"/>
        <v>0</v>
      </c>
    </row>
    <row r="65" spans="1:15" x14ac:dyDescent="0.15">
      <c r="A65" s="16">
        <f>SP최종!E65</f>
        <v>201521368</v>
      </c>
      <c r="B65" s="13" t="s">
        <v>139</v>
      </c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  <c r="N65" s="6">
        <f t="shared" si="1"/>
        <v>0</v>
      </c>
    </row>
    <row r="66" spans="1:15" x14ac:dyDescent="0.15">
      <c r="A66" s="6">
        <f>SP최종!E66</f>
        <v>201521318</v>
      </c>
      <c r="B66" s="13" t="s">
        <v>134</v>
      </c>
      <c r="C66" s="6" t="s">
        <v>120</v>
      </c>
      <c r="D66" s="6" t="s">
        <v>133</v>
      </c>
      <c r="E66" s="7" t="s">
        <v>120</v>
      </c>
      <c r="F66" s="6" t="s">
        <v>133</v>
      </c>
      <c r="G66" s="6">
        <v>5</v>
      </c>
      <c r="H66" s="6">
        <v>5</v>
      </c>
      <c r="I66" s="6">
        <v>7</v>
      </c>
      <c r="J66" s="6">
        <v>10</v>
      </c>
      <c r="K66" s="6">
        <v>10</v>
      </c>
      <c r="L66" s="6">
        <v>10</v>
      </c>
      <c r="M66" s="6">
        <v>7</v>
      </c>
      <c r="N66" s="6">
        <f t="shared" si="1"/>
        <v>54</v>
      </c>
    </row>
    <row r="67" spans="1:15" x14ac:dyDescent="0.15">
      <c r="A67" s="16">
        <f>SP최종!E67</f>
        <v>201521406</v>
      </c>
      <c r="B67" s="13" t="s">
        <v>97</v>
      </c>
      <c r="C67" s="6"/>
      <c r="D67" s="6"/>
      <c r="E67" s="7"/>
      <c r="F67" s="6"/>
      <c r="G67" s="6"/>
      <c r="H67" s="6"/>
      <c r="I67" s="6"/>
      <c r="J67" s="6"/>
      <c r="K67" s="6"/>
      <c r="L67" s="6"/>
      <c r="M67" s="6"/>
      <c r="N67" s="6">
        <f t="shared" ref="N67:N82" si="2">SUM(G67:M67)</f>
        <v>0</v>
      </c>
    </row>
    <row r="68" spans="1:15" x14ac:dyDescent="0.15">
      <c r="A68" s="6">
        <f>SP최종!E68</f>
        <v>201521446</v>
      </c>
      <c r="B68" s="13"/>
      <c r="C68" s="6"/>
      <c r="D68" s="6"/>
      <c r="E68" s="7"/>
      <c r="F68" s="6"/>
      <c r="G68" s="6"/>
      <c r="H68" s="6"/>
      <c r="I68" s="6"/>
      <c r="J68" s="6"/>
      <c r="K68" s="6"/>
      <c r="L68" s="6"/>
      <c r="M68" s="6"/>
      <c r="N68" s="6">
        <f t="shared" si="2"/>
        <v>0</v>
      </c>
    </row>
    <row r="69" spans="1:15" x14ac:dyDescent="0.15">
      <c r="A69" s="6">
        <f>SP최종!E69</f>
        <v>201323212</v>
      </c>
      <c r="B69" s="13" t="s">
        <v>140</v>
      </c>
      <c r="C69" s="6">
        <v>201323209</v>
      </c>
      <c r="D69" s="6" t="s">
        <v>47</v>
      </c>
      <c r="E69" s="7" t="s">
        <v>135</v>
      </c>
      <c r="F69" s="6" t="s">
        <v>120</v>
      </c>
      <c r="G69" s="6">
        <v>10</v>
      </c>
      <c r="H69" s="6">
        <v>7</v>
      </c>
      <c r="I69" s="6">
        <v>8</v>
      </c>
      <c r="J69" s="6">
        <v>18</v>
      </c>
      <c r="K69" s="6">
        <v>17</v>
      </c>
      <c r="L69" s="6">
        <v>18</v>
      </c>
      <c r="M69" s="6">
        <v>9</v>
      </c>
      <c r="N69" s="6">
        <f t="shared" si="2"/>
        <v>87</v>
      </c>
    </row>
    <row r="70" spans="1:15" s="28" customFormat="1" x14ac:dyDescent="0.15">
      <c r="A70" s="24">
        <f>SP최종!E70</f>
        <v>201321653</v>
      </c>
      <c r="B70" s="25" t="s">
        <v>157</v>
      </c>
      <c r="C70" s="24"/>
      <c r="D70" s="24"/>
      <c r="E70" s="26"/>
      <c r="F70" s="24"/>
      <c r="G70" s="24"/>
      <c r="H70" s="24"/>
      <c r="I70" s="24"/>
      <c r="J70" s="24"/>
      <c r="K70" s="24"/>
      <c r="L70" s="24"/>
      <c r="M70" s="24"/>
      <c r="N70" s="24">
        <f t="shared" si="2"/>
        <v>0</v>
      </c>
      <c r="O70" s="27"/>
    </row>
    <row r="71" spans="1:15" x14ac:dyDescent="0.15">
      <c r="A71" s="16">
        <f>SP최종!E71</f>
        <v>201521353</v>
      </c>
      <c r="B71" s="13" t="s">
        <v>129</v>
      </c>
      <c r="C71" s="6"/>
      <c r="D71" s="6"/>
      <c r="E71" s="7"/>
      <c r="F71" s="6"/>
      <c r="G71" s="6"/>
      <c r="H71" s="6"/>
      <c r="I71" s="6"/>
      <c r="J71" s="6"/>
      <c r="K71" s="6"/>
      <c r="L71" s="6"/>
      <c r="M71" s="6"/>
      <c r="N71" s="6">
        <f t="shared" si="2"/>
        <v>0</v>
      </c>
    </row>
    <row r="72" spans="1:15" x14ac:dyDescent="0.15">
      <c r="A72" s="16">
        <f>SP최종!E72</f>
        <v>201521357</v>
      </c>
      <c r="B72" s="13" t="s">
        <v>137</v>
      </c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  <c r="N72" s="6">
        <f t="shared" si="2"/>
        <v>0</v>
      </c>
    </row>
    <row r="73" spans="1:15" x14ac:dyDescent="0.15">
      <c r="A73" s="6">
        <f>SP최종!E73</f>
        <v>201121839</v>
      </c>
      <c r="B73" s="13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  <c r="N73" s="6">
        <f t="shared" si="2"/>
        <v>0</v>
      </c>
    </row>
    <row r="74" spans="1:15" x14ac:dyDescent="0.15">
      <c r="A74" s="16">
        <f>SP최종!E74</f>
        <v>201521320</v>
      </c>
      <c r="B74" s="13" t="s">
        <v>146</v>
      </c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  <c r="N74" s="6">
        <f t="shared" si="2"/>
        <v>0</v>
      </c>
    </row>
    <row r="75" spans="1:15" x14ac:dyDescent="0.15">
      <c r="A75" s="6">
        <f>SP최종!E75</f>
        <v>201521402</v>
      </c>
      <c r="B75" s="13" t="s">
        <v>136</v>
      </c>
      <c r="C75" s="6">
        <v>201521357</v>
      </c>
      <c r="D75" s="6" t="s">
        <v>36</v>
      </c>
      <c r="E75" s="7" t="s">
        <v>120</v>
      </c>
      <c r="F75" s="6" t="s">
        <v>120</v>
      </c>
      <c r="G75" s="6">
        <v>8</v>
      </c>
      <c r="H75" s="6">
        <v>7</v>
      </c>
      <c r="I75" s="6">
        <v>6</v>
      </c>
      <c r="J75" s="6">
        <v>10</v>
      </c>
      <c r="K75" s="6">
        <v>11</v>
      </c>
      <c r="L75" s="6">
        <v>11</v>
      </c>
      <c r="M75" s="6">
        <v>8</v>
      </c>
      <c r="N75" s="6">
        <f t="shared" si="2"/>
        <v>61</v>
      </c>
    </row>
    <row r="76" spans="1:15" s="33" customFormat="1" x14ac:dyDescent="0.15">
      <c r="A76" s="29">
        <f>SP최종!E76</f>
        <v>201521372</v>
      </c>
      <c r="B76" s="30"/>
      <c r="C76" s="29"/>
      <c r="D76" s="29"/>
      <c r="E76" s="31"/>
      <c r="F76" s="29"/>
      <c r="G76" s="29"/>
      <c r="H76" s="29"/>
      <c r="I76" s="29"/>
      <c r="J76" s="29"/>
      <c r="K76" s="29"/>
      <c r="L76" s="29"/>
      <c r="M76" s="29"/>
      <c r="N76" s="29">
        <f>N12</f>
        <v>40</v>
      </c>
      <c r="O76" s="32"/>
    </row>
    <row r="77" spans="1:15" x14ac:dyDescent="0.15">
      <c r="A77" s="6">
        <f>SP최종!E77</f>
        <v>201421135</v>
      </c>
      <c r="B77" s="13" t="s">
        <v>142</v>
      </c>
      <c r="C77" s="6">
        <v>201421136</v>
      </c>
      <c r="D77" s="6" t="s">
        <v>26</v>
      </c>
      <c r="E77" s="7" t="s">
        <v>120</v>
      </c>
      <c r="F77" s="6" t="s">
        <v>144</v>
      </c>
      <c r="G77" s="6">
        <v>6</v>
      </c>
      <c r="H77" s="6">
        <v>5</v>
      </c>
      <c r="I77" s="6">
        <v>7</v>
      </c>
      <c r="J77" s="6">
        <v>10</v>
      </c>
      <c r="K77" s="6">
        <v>10</v>
      </c>
      <c r="L77" s="6">
        <v>10</v>
      </c>
      <c r="M77" s="6">
        <v>5</v>
      </c>
      <c r="N77" s="6">
        <f t="shared" si="2"/>
        <v>53</v>
      </c>
    </row>
    <row r="78" spans="1:15" x14ac:dyDescent="0.15">
      <c r="A78" s="16">
        <f>SP최종!E78</f>
        <v>201521315</v>
      </c>
      <c r="B78" s="13" t="s">
        <v>99</v>
      </c>
      <c r="C78" s="6"/>
      <c r="D78" s="6"/>
      <c r="E78" s="7"/>
      <c r="F78" s="6"/>
      <c r="G78" s="6"/>
      <c r="H78" s="6"/>
      <c r="I78" s="6"/>
      <c r="J78" s="6"/>
      <c r="K78" s="6"/>
      <c r="L78" s="6"/>
      <c r="M78" s="6"/>
      <c r="N78" s="6">
        <f t="shared" si="2"/>
        <v>0</v>
      </c>
    </row>
    <row r="79" spans="1:15" x14ac:dyDescent="0.15">
      <c r="A79" s="6">
        <f>SP최종!E79</f>
        <v>201521443</v>
      </c>
      <c r="B79" s="13"/>
      <c r="C79" s="6"/>
      <c r="D79" s="6"/>
      <c r="E79" s="7"/>
      <c r="F79" s="6"/>
      <c r="G79" s="6"/>
      <c r="N79" s="6">
        <f t="shared" si="2"/>
        <v>0</v>
      </c>
    </row>
    <row r="80" spans="1:15" x14ac:dyDescent="0.15">
      <c r="A80" s="6">
        <f>SP최종!E80</f>
        <v>201521438</v>
      </c>
      <c r="B80" s="13" t="s">
        <v>145</v>
      </c>
      <c r="C80" s="6">
        <v>201521393</v>
      </c>
      <c r="D80" s="6" t="s">
        <v>42</v>
      </c>
      <c r="E80" s="7">
        <v>201521320</v>
      </c>
      <c r="F80" s="6" t="s">
        <v>28</v>
      </c>
      <c r="G80" s="6">
        <v>5</v>
      </c>
      <c r="H80" s="6">
        <v>8</v>
      </c>
      <c r="I80" s="6">
        <v>8</v>
      </c>
      <c r="J80" s="6">
        <v>16</v>
      </c>
      <c r="K80" s="6">
        <v>16</v>
      </c>
      <c r="L80" s="6">
        <v>16</v>
      </c>
      <c r="M80" s="6">
        <v>6</v>
      </c>
      <c r="N80" s="6">
        <f t="shared" si="2"/>
        <v>75</v>
      </c>
    </row>
    <row r="81" spans="1:14" x14ac:dyDescent="0.15">
      <c r="A81" s="6">
        <f>SP최종!E81</f>
        <v>201521428</v>
      </c>
      <c r="B81" s="13"/>
      <c r="C81" s="6"/>
      <c r="D81" s="6"/>
      <c r="E81" s="7"/>
      <c r="F81" s="6"/>
      <c r="G81" s="6"/>
      <c r="H81" s="6"/>
      <c r="I81" s="6"/>
      <c r="J81" s="6"/>
      <c r="K81" s="6"/>
      <c r="L81" s="6"/>
      <c r="M81" s="6"/>
      <c r="N81" s="6">
        <f t="shared" si="2"/>
        <v>0</v>
      </c>
    </row>
    <row r="82" spans="1:14" x14ac:dyDescent="0.15">
      <c r="A82" s="6">
        <f>SP최종!E82</f>
        <v>201521398</v>
      </c>
      <c r="B82" s="13" t="s">
        <v>147</v>
      </c>
      <c r="C82" s="6" t="s">
        <v>133</v>
      </c>
      <c r="D82" s="6" t="s">
        <v>119</v>
      </c>
      <c r="E82" s="7" t="s">
        <v>133</v>
      </c>
      <c r="F82" s="6" t="s">
        <v>120</v>
      </c>
      <c r="G82" s="6">
        <v>5</v>
      </c>
      <c r="H82" s="6">
        <v>5</v>
      </c>
      <c r="I82" s="6">
        <v>5</v>
      </c>
      <c r="J82" s="6">
        <v>11</v>
      </c>
      <c r="K82" s="6">
        <v>10</v>
      </c>
      <c r="L82" s="6">
        <v>10</v>
      </c>
      <c r="M82" s="6">
        <v>5</v>
      </c>
      <c r="N82" s="6">
        <f t="shared" si="2"/>
        <v>51</v>
      </c>
    </row>
  </sheetData>
  <autoFilter ref="A2:O2"/>
  <mergeCells count="11">
    <mergeCell ref="N1:N2"/>
    <mergeCell ref="A1:A2"/>
    <mergeCell ref="B1:B2"/>
    <mergeCell ref="G1:G2"/>
    <mergeCell ref="H1:H2"/>
    <mergeCell ref="I1:I2"/>
    <mergeCell ref="J1:J2"/>
    <mergeCell ref="K1:K2"/>
    <mergeCell ref="L1:L2"/>
    <mergeCell ref="M1:M2"/>
    <mergeCell ref="C1:F1"/>
  </mergeCells>
  <phoneticPr fontId="1" type="noConversion"/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217850325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SP최종</vt:lpstr>
      <vt:lpstr>SP평가세부기준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Crownix Report Excel File</dc:title>
  <dc:creator>Crownix Report</dc:creator>
  <dc:description>Crownix Report Excel File</dc:description>
  <cp:lastModifiedBy>suduk</cp:lastModifiedBy>
  <cp:revision/>
  <cp:lastPrinted>2015-06-09T14:07:37Z</cp:lastPrinted>
  <dcterms:created xsi:type="dcterms:W3CDTF">2015-03-16T22:45:44Z</dcterms:created>
  <dcterms:modified xsi:type="dcterms:W3CDTF">2015-06-18T14:50:24Z</dcterms:modified>
</cp:coreProperties>
</file>